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emf" ContentType="image/x-emf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/>
  <bookViews>
    <workbookView xWindow="0" yWindow="0" windowWidth="16380" windowHeight="8190" tabRatio="947" firstSheet="8" activeTab="15"/>
  </bookViews>
  <sheets>
    <sheet name="СТ КП" sheetId="13" state="hidden" r:id="rId1"/>
    <sheet name="СТ МП" sheetId="31" state="hidden" r:id="rId2"/>
    <sheet name="СТ МЛ  " sheetId="33" state="hidden" r:id="rId3"/>
    <sheet name="СТ БП" sheetId="32" state="hidden" r:id="rId4"/>
    <sheet name="СТ ПБП" sheetId="40" state="hidden" r:id="rId5"/>
    <sheet name="СТ МЛ Финал" sheetId="41" state="hidden" r:id="rId6"/>
    <sheet name="СТ КЮР Ю" sheetId="48" state="hidden" r:id="rId7"/>
    <sheet name="СТ КЮР СП1" sheetId="49" state="hidden" r:id="rId8"/>
    <sheet name="TJ" sheetId="22" r:id="rId9"/>
    <sheet name=" ЛПЮ" sheetId="42" r:id="rId10"/>
    <sheet name="КЮР ЮШ" sheetId="10" r:id="rId11"/>
    <sheet name="SG" sheetId="23" r:id="rId12"/>
    <sheet name="СП 1" sheetId="43" r:id="rId13"/>
    <sheet name="КЮР СП1" sheetId="9" r:id="rId14"/>
    <sheet name="GP3зв" sheetId="7" r:id="rId15"/>
    <sheet name="GPS" sheetId="45" r:id="rId16"/>
    <sheet name="GPэтап" sheetId="44" r:id="rId17"/>
    <sheet name="КЮР БП" sheetId="12" r:id="rId18"/>
    <sheet name="P 5, 6 лет" sheetId="34" r:id="rId19"/>
    <sheet name="P 7-ми лет" sheetId="36" r:id="rId20"/>
    <sheet name="F 5.6 лет" sheetId="46" r:id="rId21"/>
    <sheet name="F 7лет" sheetId="47" r:id="rId22"/>
  </sheets>
  <definedNames>
    <definedName name="__паспорта_ФКСР_лошади">"#REF!"</definedName>
    <definedName name="Excel_BuiltIn_Print_Area" localSheetId="9">' ЛПЮ'!$A$1:$Z$16</definedName>
    <definedName name="Excel_BuiltIn_Print_Area" localSheetId="14">GP3зв!$A$1:$AG$16</definedName>
    <definedName name="Excel_BuiltIn_Print_Area" localSheetId="15">GPS!$A$1:$AG$14</definedName>
    <definedName name="Excel_BuiltIn_Print_Area" localSheetId="16">GPэтап!$A$1:$AF$21</definedName>
    <definedName name="Excel_BuiltIn_Print_Area" localSheetId="11">SG!$A$1:$AA$17</definedName>
    <definedName name="Excel_BuiltIn_Print_Area" localSheetId="8">TJ!$A$1:$Z$16</definedName>
    <definedName name="Excel_BuiltIn_Print_Area" localSheetId="12">'СП 1'!$A$1:$Z$17</definedName>
    <definedName name="Excel_BuiltIn_Print_Area" localSheetId="3">'СТ БП'!$A$1:$N$14</definedName>
    <definedName name="Excel_BuiltIn_Print_Area" localSheetId="0">'СТ КП'!$A$1:$M$28</definedName>
    <definedName name="Excel_BuiltIn_Print_Area" localSheetId="7">'СТ КЮР СП1'!$A$1:$N$17</definedName>
    <definedName name="Excel_BuiltIn_Print_Area" localSheetId="6">'СТ КЮР Ю'!$A$1:$M$18</definedName>
    <definedName name="Excel_BuiltIn_Print_Area" localSheetId="2">'СТ МЛ  '!$A$1:$M$25</definedName>
    <definedName name="Excel_BuiltIn_Print_Area" localSheetId="5">'СТ МЛ Финал'!$A$1:$N$25</definedName>
    <definedName name="Excel_BuiltIn_Print_Area" localSheetId="1">'СТ МП'!$A$1:$M$27</definedName>
    <definedName name="Excel_BuiltIn_Print_Area" localSheetId="4">'СТ ПБП'!$A$1:$N$12</definedName>
    <definedName name="Test">"#REF!"</definedName>
    <definedName name="БП">"#REF!"</definedName>
    <definedName name="в">"#REF!"</definedName>
    <definedName name="Владелец__________________________лошади">"#REF!"</definedName>
    <definedName name="_xlnm.Print_Titles" localSheetId="9">' ЛПЮ'!$6:$7</definedName>
    <definedName name="_xlnm.Print_Titles" localSheetId="14">GP3зв!$10:$11</definedName>
    <definedName name="_xlnm.Print_Titles" localSheetId="15">GPS!$9:$10</definedName>
    <definedName name="_xlnm.Print_Titles" localSheetId="16">GPэтап!$8:$9</definedName>
    <definedName name="_xlnm.Print_Titles" localSheetId="11">SG!$6:$7</definedName>
    <definedName name="_xlnm.Print_Titles" localSheetId="8">TJ!$6:$7</definedName>
    <definedName name="_xlnm.Print_Titles" localSheetId="12">'СП 1'!$6:$7</definedName>
    <definedName name="_xlnm.Print_Titles" localSheetId="3">'СТ БП'!$9:$10</definedName>
    <definedName name="_xlnm.Print_Titles" localSheetId="0">'СТ КП'!$8:$9</definedName>
    <definedName name="_xlnm.Print_Titles" localSheetId="7">'СТ КЮР СП1'!$8:$9</definedName>
    <definedName name="_xlnm.Print_Titles" localSheetId="6">'СТ КЮР Ю'!$9:$10</definedName>
    <definedName name="_xlnm.Print_Titles" localSheetId="2">'СТ МЛ  '!$7:$8</definedName>
    <definedName name="_xlnm.Print_Titles" localSheetId="5">'СТ МЛ Финал'!$7:$8</definedName>
    <definedName name="_xlnm.Print_Titles" localSheetId="1">'СТ МП'!$6:$7</definedName>
    <definedName name="_xlnm.Print_Titles" localSheetId="4">'СТ ПБП'!$9:$10</definedName>
    <definedName name="Звание__разряд">"#REF!"</definedName>
    <definedName name="Ира">"#REF!"</definedName>
    <definedName name="Кличка_лошади__г.р.__пол__масть.__порода">"#REF!"</definedName>
    <definedName name="Команда__регион">"#REF!"</definedName>
    <definedName name="Люб_1">"#REF!"</definedName>
    <definedName name="Мастер_лист">"#REF!"</definedName>
    <definedName name="МП">"#REF!"</definedName>
    <definedName name="_xlnm.Print_Area" localSheetId="9">' ЛПЮ'!$A$1:$Y$16</definedName>
    <definedName name="_xlnm.Print_Area" localSheetId="20">'F 5.6 лет'!$A$1:$U$23</definedName>
    <definedName name="_xlnm.Print_Area" localSheetId="21">'F 7лет'!$A$1:$W$10</definedName>
    <definedName name="_xlnm.Print_Area" localSheetId="14">GP3зв!$A$1:$AG$16</definedName>
    <definedName name="_xlnm.Print_Area" localSheetId="15">GPS!$A$1:$AG$14</definedName>
    <definedName name="_xlnm.Print_Area" localSheetId="16">GPэтап!$A$1:$AF$21</definedName>
    <definedName name="_xlnm.Print_Area" localSheetId="18">'P 5, 6 лет'!$A$1:$U$23</definedName>
    <definedName name="_xlnm.Print_Area" localSheetId="19">'P 7-ми лет'!$A$1:$W$10</definedName>
    <definedName name="_xlnm.Print_Area" localSheetId="11">SG!$A$1:$AA$17</definedName>
    <definedName name="_xlnm.Print_Area" localSheetId="8">TJ!$A$1:$Y$16</definedName>
    <definedName name="_xlnm.Print_Area" localSheetId="17">'КЮР БП'!$A$1:$AK$21</definedName>
    <definedName name="_xlnm.Print_Area" localSheetId="13">'КЮР СП1'!$A$1:$AK$17</definedName>
    <definedName name="_xlnm.Print_Area" localSheetId="10" xml:space="preserve"> 'КЮР ЮШ'!$A$1:$AJ$19</definedName>
    <definedName name="_xlnm.Print_Area" localSheetId="12">'СП 1'!$A$1:$Z$17</definedName>
    <definedName name="_xlnm.Print_Area" localSheetId="3">'СТ БП'!$A$1:$O$14</definedName>
    <definedName name="_xlnm.Print_Area" localSheetId="0">'СТ КП'!$A$1:$N$17</definedName>
    <definedName name="_xlnm.Print_Area" localSheetId="7">'СТ КЮР СП1'!$A$1:$O$17</definedName>
    <definedName name="_xlnm.Print_Area" localSheetId="6">'СТ КЮР Ю'!$A$1:$N$18</definedName>
    <definedName name="_xlnm.Print_Area" localSheetId="2">'СТ МЛ  '!$A$1:$N$25</definedName>
    <definedName name="_xlnm.Print_Area" localSheetId="5">'СТ МЛ Финал'!$A$1:$O$25</definedName>
    <definedName name="_xlnm.Print_Area" localSheetId="1">'СТ МП'!$A$1:$N$16</definedName>
    <definedName name="_xlnm.Print_Area" localSheetId="4">'СТ ПБП'!$A$1:$O$12</definedName>
    <definedName name="омлвдмолдод">"#REF!"</definedName>
    <definedName name="ПП_д">"#REF!"</definedName>
    <definedName name="ПП_юр">"#REF!"</definedName>
    <definedName name="ПП_Юш">"#REF!"</definedName>
    <definedName name="СП__1">"#REF!"</definedName>
    <definedName name="СП__2">"#REF!"</definedName>
    <definedName name="СП2">"#REF!"</definedName>
    <definedName name="Схема">"#REF!"</definedName>
    <definedName name="тарлыодпаопдлродлод">"#REF!"</definedName>
    <definedName name="Фамилия__имя">"#REF!"</definedName>
    <definedName name="фыв">"#REF!"</definedName>
  </definedNames>
  <calcPr calcId="124519"/>
</workbook>
</file>

<file path=xl/calcChain.xml><?xml version="1.0" encoding="utf-8"?>
<calcChain xmlns="http://schemas.openxmlformats.org/spreadsheetml/2006/main">
  <c r="O13" i="12"/>
  <c r="S13"/>
  <c r="W13"/>
  <c r="AA13"/>
  <c r="AE13"/>
  <c r="AH13"/>
  <c r="AI13"/>
  <c r="O18"/>
  <c r="S18"/>
  <c r="W18"/>
  <c r="AA18"/>
  <c r="AE18"/>
  <c r="AH18"/>
  <c r="AI18"/>
  <c r="O15"/>
  <c r="S15"/>
  <c r="W15"/>
  <c r="AA15"/>
  <c r="AE15"/>
  <c r="AH15"/>
  <c r="AI15"/>
  <c r="O19"/>
  <c r="S19"/>
  <c r="W19"/>
  <c r="AA19"/>
  <c r="AE19"/>
  <c r="AH19"/>
  <c r="AI19"/>
  <c r="O20"/>
  <c r="S20"/>
  <c r="W20"/>
  <c r="AA20"/>
  <c r="AE20"/>
  <c r="AH20"/>
  <c r="AI20"/>
  <c r="O17"/>
  <c r="S17"/>
  <c r="W17"/>
  <c r="AA17"/>
  <c r="AE17"/>
  <c r="AH17"/>
  <c r="AI17"/>
  <c r="O16"/>
  <c r="S16"/>
  <c r="W16"/>
  <c r="AA16"/>
  <c r="AE16"/>
  <c r="AH16"/>
  <c r="AI16"/>
  <c r="O12"/>
  <c r="S12"/>
  <c r="W12"/>
  <c r="AA12"/>
  <c r="AE12"/>
  <c r="AH12"/>
  <c r="AI12"/>
  <c r="O11"/>
  <c r="S11"/>
  <c r="W11"/>
  <c r="AA11"/>
  <c r="AE11"/>
  <c r="AH11"/>
  <c r="AI11"/>
  <c r="W9" i="9"/>
  <c r="S17" i="10"/>
  <c r="O17"/>
  <c r="W17"/>
  <c r="AA17"/>
  <c r="AE17"/>
  <c r="AH17"/>
  <c r="AI17"/>
  <c r="O14"/>
  <c r="S14"/>
  <c r="W14"/>
  <c r="AA14"/>
  <c r="AE14"/>
  <c r="AH14"/>
  <c r="AI14"/>
  <c r="O13"/>
  <c r="S13"/>
  <c r="W13"/>
  <c r="AA13"/>
  <c r="AE13"/>
  <c r="AH13"/>
  <c r="AI13"/>
  <c r="O12"/>
  <c r="S12"/>
  <c r="W12"/>
  <c r="AA12"/>
  <c r="AE12"/>
  <c r="AH12"/>
  <c r="AI12"/>
  <c r="O15"/>
  <c r="S15"/>
  <c r="W15"/>
  <c r="AA15"/>
  <c r="AE15"/>
  <c r="AH15"/>
  <c r="AI15"/>
  <c r="O16"/>
  <c r="S16"/>
  <c r="W16"/>
  <c r="AA16"/>
  <c r="AE16"/>
  <c r="AH16"/>
  <c r="AI16"/>
  <c r="O11"/>
  <c r="S11"/>
  <c r="W11"/>
  <c r="AA11"/>
  <c r="AE11"/>
  <c r="AH11"/>
  <c r="AI11"/>
  <c r="S10" i="46"/>
  <c r="T10" s="1"/>
  <c r="AA11" i="45"/>
  <c r="AA12"/>
  <c r="AA13"/>
  <c r="X11"/>
  <c r="X12"/>
  <c r="X13"/>
  <c r="U11"/>
  <c r="U12"/>
  <c r="U13"/>
  <c r="R11"/>
  <c r="R12"/>
  <c r="R13"/>
  <c r="O12"/>
  <c r="O11"/>
  <c r="O13"/>
  <c r="T9" i="43"/>
  <c r="Q9"/>
  <c r="N9"/>
  <c r="AJ11" i="12" l="1"/>
  <c r="AJ12"/>
  <c r="AJ16"/>
  <c r="AJ17"/>
  <c r="AJ20"/>
  <c r="AJ19"/>
  <c r="AJ15"/>
  <c r="AJ18"/>
  <c r="AJ13"/>
  <c r="AB11" i="10"/>
  <c r="AJ16"/>
  <c r="X11"/>
  <c r="AF11"/>
  <c r="P11"/>
  <c r="AJ12"/>
  <c r="AJ13"/>
  <c r="AJ14"/>
  <c r="T11"/>
  <c r="AF16"/>
  <c r="X16"/>
  <c r="AJ11"/>
  <c r="AB16"/>
  <c r="T16"/>
  <c r="AJ15"/>
  <c r="AF12"/>
  <c r="X12"/>
  <c r="P12"/>
  <c r="AB14"/>
  <c r="T14"/>
  <c r="AJ17"/>
  <c r="P16"/>
  <c r="AB12"/>
  <c r="T12"/>
  <c r="AF14"/>
  <c r="X14"/>
  <c r="P14"/>
  <c r="AF15"/>
  <c r="AB15"/>
  <c r="X15"/>
  <c r="T15"/>
  <c r="P15"/>
  <c r="AF13"/>
  <c r="AB13"/>
  <c r="X13"/>
  <c r="T13"/>
  <c r="P13"/>
  <c r="AF17"/>
  <c r="AB17"/>
  <c r="X17"/>
  <c r="T17"/>
  <c r="P17"/>
  <c r="T15" i="42"/>
  <c r="T13"/>
  <c r="T11"/>
  <c r="T14"/>
  <c r="T9"/>
  <c r="T12"/>
  <c r="T10"/>
  <c r="T8"/>
  <c r="Q15"/>
  <c r="Q13"/>
  <c r="Q11"/>
  <c r="Q14"/>
  <c r="Q9"/>
  <c r="Q12"/>
  <c r="Q10"/>
  <c r="Q8"/>
  <c r="R8" s="1"/>
  <c r="N10"/>
  <c r="N12"/>
  <c r="N9"/>
  <c r="N14"/>
  <c r="N11"/>
  <c r="N13"/>
  <c r="N15"/>
  <c r="N8"/>
  <c r="S9" i="47"/>
  <c r="T9" s="1"/>
  <c r="V9" s="1"/>
  <c r="S8"/>
  <c r="T8" s="1"/>
  <c r="S21" i="46"/>
  <c r="T21" s="1"/>
  <c r="S12"/>
  <c r="T12" s="1"/>
  <c r="S14"/>
  <c r="T14" s="1"/>
  <c r="S13"/>
  <c r="S9"/>
  <c r="T9" s="1"/>
  <c r="S8"/>
  <c r="T8" s="1"/>
  <c r="S11"/>
  <c r="T11" s="1"/>
  <c r="N11" i="44"/>
  <c r="Q11"/>
  <c r="T11"/>
  <c r="W11"/>
  <c r="Z11"/>
  <c r="AD11"/>
  <c r="AE11" s="1"/>
  <c r="N15"/>
  <c r="Q15"/>
  <c r="T15"/>
  <c r="W15"/>
  <c r="Z15"/>
  <c r="AD15"/>
  <c r="AE15" s="1"/>
  <c r="N12"/>
  <c r="Q12"/>
  <c r="T12"/>
  <c r="W12"/>
  <c r="Z12"/>
  <c r="AD12"/>
  <c r="AE12" s="1"/>
  <c r="N20"/>
  <c r="Q20"/>
  <c r="T20"/>
  <c r="W20"/>
  <c r="Z20"/>
  <c r="AD20"/>
  <c r="AE20" s="1"/>
  <c r="N17"/>
  <c r="Q17"/>
  <c r="T17"/>
  <c r="W17"/>
  <c r="Z17"/>
  <c r="AD17"/>
  <c r="AE17" s="1"/>
  <c r="N14"/>
  <c r="Q14"/>
  <c r="T14"/>
  <c r="W14"/>
  <c r="Z14"/>
  <c r="AD14"/>
  <c r="AE14" s="1"/>
  <c r="N18"/>
  <c r="Q18"/>
  <c r="T18"/>
  <c r="W18"/>
  <c r="Z18"/>
  <c r="AD18"/>
  <c r="AE18" s="1"/>
  <c r="N19"/>
  <c r="Q19"/>
  <c r="T19"/>
  <c r="W19"/>
  <c r="Z19"/>
  <c r="AD19"/>
  <c r="AE19" s="1"/>
  <c r="N10"/>
  <c r="Q10"/>
  <c r="T10"/>
  <c r="W10"/>
  <c r="Z10"/>
  <c r="AD10"/>
  <c r="AE10" s="1"/>
  <c r="N16"/>
  <c r="Q16"/>
  <c r="T16"/>
  <c r="W16"/>
  <c r="Z16"/>
  <c r="AD16"/>
  <c r="AE16" s="1"/>
  <c r="Z13"/>
  <c r="W13"/>
  <c r="T13"/>
  <c r="Q13"/>
  <c r="N13"/>
  <c r="AE11" i="45"/>
  <c r="AF11" s="1"/>
  <c r="V13"/>
  <c r="P13"/>
  <c r="AE12"/>
  <c r="AF12" s="1"/>
  <c r="AE13"/>
  <c r="AF13" s="1"/>
  <c r="S13"/>
  <c r="AD13" i="44"/>
  <c r="AE13" s="1"/>
  <c r="AA13"/>
  <c r="X13"/>
  <c r="U13"/>
  <c r="R13"/>
  <c r="O13"/>
  <c r="X10" i="43"/>
  <c r="Y10" s="1"/>
  <c r="T10"/>
  <c r="Q10"/>
  <c r="N10"/>
  <c r="X9"/>
  <c r="Y9" s="1"/>
  <c r="X12"/>
  <c r="Y12" s="1"/>
  <c r="T12"/>
  <c r="Q12"/>
  <c r="N12"/>
  <c r="X13"/>
  <c r="Y13" s="1"/>
  <c r="T13"/>
  <c r="Q13"/>
  <c r="N13"/>
  <c r="X11"/>
  <c r="Y11" s="1"/>
  <c r="T11"/>
  <c r="Q11"/>
  <c r="N11"/>
  <c r="X15"/>
  <c r="Y15" s="1"/>
  <c r="T15"/>
  <c r="Q15"/>
  <c r="N15"/>
  <c r="X14"/>
  <c r="Y14" s="1"/>
  <c r="T14"/>
  <c r="Q14"/>
  <c r="N14"/>
  <c r="X8"/>
  <c r="Y8" s="1"/>
  <c r="T8"/>
  <c r="Q8"/>
  <c r="N8"/>
  <c r="O13" s="1"/>
  <c r="X15" i="42"/>
  <c r="Y15" s="1"/>
  <c r="X13"/>
  <c r="Y13" s="1"/>
  <c r="X11"/>
  <c r="Y11" s="1"/>
  <c r="X14"/>
  <c r="Y14" s="1"/>
  <c r="X9"/>
  <c r="Y9" s="1"/>
  <c r="X12"/>
  <c r="Y12" s="1"/>
  <c r="X10"/>
  <c r="Y10" s="1"/>
  <c r="X8"/>
  <c r="Y8" s="1"/>
  <c r="U8"/>
  <c r="O8"/>
  <c r="S9" i="36"/>
  <c r="S8"/>
  <c r="S10" i="34"/>
  <c r="S12"/>
  <c r="S8"/>
  <c r="S14"/>
  <c r="S13"/>
  <c r="T13" s="1"/>
  <c r="S11"/>
  <c r="T11" s="1"/>
  <c r="S21"/>
  <c r="T21" s="1"/>
  <c r="S9"/>
  <c r="T9" s="1"/>
  <c r="T14"/>
  <c r="Y13" i="45" l="1"/>
  <c r="U8" i="43"/>
  <c r="U14"/>
  <c r="U15"/>
  <c r="U11"/>
  <c r="U13"/>
  <c r="O14"/>
  <c r="O11"/>
  <c r="O8"/>
  <c r="O15"/>
  <c r="R10" i="42"/>
  <c r="AB13" i="45"/>
  <c r="V12"/>
  <c r="V11"/>
  <c r="AB11"/>
  <c r="P12"/>
  <c r="AB12"/>
  <c r="P11"/>
  <c r="S12"/>
  <c r="Y12"/>
  <c r="S11"/>
  <c r="Y11"/>
  <c r="X16" i="44"/>
  <c r="R16"/>
  <c r="X10"/>
  <c r="R19"/>
  <c r="AA16"/>
  <c r="U16"/>
  <c r="O16"/>
  <c r="AA10"/>
  <c r="U10"/>
  <c r="O10"/>
  <c r="AA19"/>
  <c r="U19"/>
  <c r="O19"/>
  <c r="AA18"/>
  <c r="U18"/>
  <c r="O18"/>
  <c r="AA14"/>
  <c r="U14"/>
  <c r="O14"/>
  <c r="AA17"/>
  <c r="U17"/>
  <c r="O17"/>
  <c r="AA20"/>
  <c r="U20"/>
  <c r="O20"/>
  <c r="AA12"/>
  <c r="U12"/>
  <c r="O12"/>
  <c r="AA15"/>
  <c r="U15"/>
  <c r="O15"/>
  <c r="AA11"/>
  <c r="U11"/>
  <c r="O11"/>
  <c r="R10"/>
  <c r="X19"/>
  <c r="X18"/>
  <c r="R18"/>
  <c r="X14"/>
  <c r="R14"/>
  <c r="X17"/>
  <c r="R17"/>
  <c r="X20"/>
  <c r="R20"/>
  <c r="X12"/>
  <c r="R12"/>
  <c r="X15"/>
  <c r="R15"/>
  <c r="X11"/>
  <c r="R11"/>
  <c r="U9" i="43"/>
  <c r="O9"/>
  <c r="R8"/>
  <c r="U12"/>
  <c r="U10"/>
  <c r="O12"/>
  <c r="R12"/>
  <c r="R13"/>
  <c r="R15"/>
  <c r="R10"/>
  <c r="R14"/>
  <c r="R11"/>
  <c r="R9"/>
  <c r="O10"/>
  <c r="U10" i="42"/>
  <c r="U12"/>
  <c r="U9"/>
  <c r="U14"/>
  <c r="U11"/>
  <c r="U13"/>
  <c r="U15"/>
  <c r="R9"/>
  <c r="R14"/>
  <c r="R11"/>
  <c r="R15"/>
  <c r="R12"/>
  <c r="R13"/>
  <c r="O10"/>
  <c r="O12"/>
  <c r="O9"/>
  <c r="O14"/>
  <c r="O11"/>
  <c r="O13"/>
  <c r="O15"/>
  <c r="AF12" i="7"/>
  <c r="AA12"/>
  <c r="X12"/>
  <c r="U12"/>
  <c r="R12"/>
  <c r="O12"/>
  <c r="AE15" l="1"/>
  <c r="AE14"/>
  <c r="AE13"/>
  <c r="AE12"/>
  <c r="AA13"/>
  <c r="X13"/>
  <c r="AA14"/>
  <c r="X14"/>
  <c r="AA15"/>
  <c r="X15"/>
  <c r="AB12"/>
  <c r="Y12"/>
  <c r="T9" i="36"/>
  <c r="V9" s="1"/>
  <c r="T8"/>
  <c r="T10" i="34"/>
  <c r="T12"/>
  <c r="T8"/>
  <c r="N10" i="22"/>
  <c r="Q10"/>
  <c r="T10"/>
  <c r="X10"/>
  <c r="Y10" s="1"/>
  <c r="N9"/>
  <c r="Q9"/>
  <c r="T9"/>
  <c r="X9"/>
  <c r="Y9" s="1"/>
  <c r="N13"/>
  <c r="Q13"/>
  <c r="T13"/>
  <c r="X13"/>
  <c r="Y13" s="1"/>
  <c r="N8"/>
  <c r="Q8"/>
  <c r="T8"/>
  <c r="X8"/>
  <c r="Y8" s="1"/>
  <c r="N11"/>
  <c r="Q11"/>
  <c r="T11"/>
  <c r="X11"/>
  <c r="Y11" s="1"/>
  <c r="N15"/>
  <c r="Q15"/>
  <c r="T15"/>
  <c r="X15"/>
  <c r="Y15" s="1"/>
  <c r="N14"/>
  <c r="Q14"/>
  <c r="T14"/>
  <c r="X14"/>
  <c r="Y14" s="1"/>
  <c r="Y11" i="23"/>
  <c r="Z11" s="1"/>
  <c r="Y12"/>
  <c r="Z12" s="1"/>
  <c r="Y15"/>
  <c r="Z15" s="1"/>
  <c r="Y10"/>
  <c r="Z10" s="1"/>
  <c r="Y16"/>
  <c r="Z16" s="1"/>
  <c r="Y13"/>
  <c r="Z13" s="1"/>
  <c r="Y8"/>
  <c r="Z8" s="1"/>
  <c r="Y14"/>
  <c r="Z14" s="1"/>
  <c r="Y9"/>
  <c r="Z9" s="1"/>
  <c r="X12" i="22"/>
  <c r="Y12" s="1"/>
  <c r="Y14" i="7" l="1"/>
  <c r="Y15"/>
  <c r="AB14"/>
  <c r="AB13"/>
  <c r="Y13"/>
  <c r="AB15"/>
  <c r="AI14" i="12"/>
  <c r="AH14"/>
  <c r="AE14"/>
  <c r="AA14"/>
  <c r="W14"/>
  <c r="S14"/>
  <c r="O14"/>
  <c r="X11" l="1"/>
  <c r="X17"/>
  <c r="X19"/>
  <c r="X16"/>
  <c r="X15"/>
  <c r="X12"/>
  <c r="X18"/>
  <c r="X20"/>
  <c r="X13"/>
  <c r="P11"/>
  <c r="P12"/>
  <c r="P13"/>
  <c r="P16"/>
  <c r="P20"/>
  <c r="P15"/>
  <c r="P18"/>
  <c r="P17"/>
  <c r="P19"/>
  <c r="T11"/>
  <c r="T15"/>
  <c r="T20"/>
  <c r="T12"/>
  <c r="T19"/>
  <c r="T16"/>
  <c r="T13"/>
  <c r="T17"/>
  <c r="T18"/>
  <c r="AF11"/>
  <c r="AF12"/>
  <c r="AF13"/>
  <c r="AF20"/>
  <c r="AF18"/>
  <c r="AF17"/>
  <c r="AF19"/>
  <c r="AF16"/>
  <c r="AF15"/>
  <c r="AB11"/>
  <c r="AB15"/>
  <c r="AB16"/>
  <c r="AB13"/>
  <c r="AB12"/>
  <c r="AB17"/>
  <c r="AB19"/>
  <c r="AB20"/>
  <c r="AB18"/>
  <c r="AJ14"/>
  <c r="U14" i="7" l="1"/>
  <c r="U15"/>
  <c r="U13"/>
  <c r="R14"/>
  <c r="R15"/>
  <c r="R13"/>
  <c r="O15"/>
  <c r="O14"/>
  <c r="O13"/>
  <c r="U8" i="23"/>
  <c r="U13"/>
  <c r="U10"/>
  <c r="U9"/>
  <c r="U16"/>
  <c r="U14"/>
  <c r="U15"/>
  <c r="U11"/>
  <c r="U12"/>
  <c r="R8"/>
  <c r="R13"/>
  <c r="R10"/>
  <c r="R9"/>
  <c r="R16"/>
  <c r="R14"/>
  <c r="R15"/>
  <c r="R11"/>
  <c r="R12"/>
  <c r="O11"/>
  <c r="O15"/>
  <c r="O14"/>
  <c r="O16"/>
  <c r="O9"/>
  <c r="O10"/>
  <c r="O13"/>
  <c r="O8"/>
  <c r="O12"/>
  <c r="T12" i="22"/>
  <c r="Q12"/>
  <c r="N12"/>
  <c r="AF15" i="7"/>
  <c r="AF14"/>
  <c r="O10" i="9"/>
  <c r="O12"/>
  <c r="S12"/>
  <c r="W12"/>
  <c r="AA12"/>
  <c r="AE12"/>
  <c r="AH12"/>
  <c r="AI12"/>
  <c r="O15"/>
  <c r="S15"/>
  <c r="W15"/>
  <c r="AA15"/>
  <c r="AE15"/>
  <c r="AH15"/>
  <c r="AI15"/>
  <c r="O13"/>
  <c r="S13"/>
  <c r="W13"/>
  <c r="AA13"/>
  <c r="AE13"/>
  <c r="AH13"/>
  <c r="AI13"/>
  <c r="O11"/>
  <c r="S11"/>
  <c r="W11"/>
  <c r="AA11"/>
  <c r="AE11"/>
  <c r="AH11"/>
  <c r="AI11"/>
  <c r="O16"/>
  <c r="S16"/>
  <c r="W16"/>
  <c r="AA16"/>
  <c r="AE16"/>
  <c r="AH16"/>
  <c r="AI16"/>
  <c r="O14"/>
  <c r="S14"/>
  <c r="W14"/>
  <c r="AA14"/>
  <c r="AE14"/>
  <c r="AH14"/>
  <c r="AI14"/>
  <c r="O9"/>
  <c r="S9"/>
  <c r="AA9"/>
  <c r="AE9"/>
  <c r="AH9"/>
  <c r="AI9"/>
  <c r="AI10"/>
  <c r="AH10"/>
  <c r="AE10"/>
  <c r="AA10"/>
  <c r="W10"/>
  <c r="S10"/>
  <c r="U8" i="22" l="1"/>
  <c r="U11"/>
  <c r="U10"/>
  <c r="U15"/>
  <c r="U9"/>
  <c r="U14"/>
  <c r="U13"/>
  <c r="R14"/>
  <c r="R13"/>
  <c r="R8"/>
  <c r="R11"/>
  <c r="R10"/>
  <c r="R15"/>
  <c r="R9"/>
  <c r="O15"/>
  <c r="O9"/>
  <c r="O14"/>
  <c r="O13"/>
  <c r="O8"/>
  <c r="O11"/>
  <c r="O10"/>
  <c r="V15" i="7"/>
  <c r="V12"/>
  <c r="V14"/>
  <c r="AB10" i="9"/>
  <c r="T10"/>
  <c r="X10"/>
  <c r="AB14"/>
  <c r="AB11"/>
  <c r="AB13"/>
  <c r="AB15"/>
  <c r="AB16"/>
  <c r="AB12"/>
  <c r="X16"/>
  <c r="X12"/>
  <c r="X14"/>
  <c r="X11"/>
  <c r="T14"/>
  <c r="T9"/>
  <c r="T13"/>
  <c r="T15"/>
  <c r="T16"/>
  <c r="T12"/>
  <c r="P16"/>
  <c r="P12"/>
  <c r="P10"/>
  <c r="P9"/>
  <c r="P14"/>
  <c r="P11"/>
  <c r="P13"/>
  <c r="P15"/>
  <c r="T11"/>
  <c r="X15"/>
  <c r="X13"/>
  <c r="X9"/>
  <c r="AB9"/>
  <c r="AF15"/>
  <c r="AF13"/>
  <c r="AF11"/>
  <c r="AF14"/>
  <c r="AF9"/>
  <c r="AF10"/>
  <c r="AF12"/>
  <c r="AF16"/>
  <c r="AJ12"/>
  <c r="AJ10"/>
  <c r="AJ16"/>
  <c r="AJ13"/>
  <c r="AJ9"/>
  <c r="AJ14"/>
  <c r="AJ11"/>
  <c r="AJ15"/>
  <c r="V15" i="23"/>
  <c r="R12" i="22"/>
  <c r="P9" i="23"/>
  <c r="P13"/>
  <c r="S13"/>
  <c r="V13"/>
  <c r="V12"/>
  <c r="V10"/>
  <c r="V16"/>
  <c r="V9"/>
  <c r="U12" i="22"/>
  <c r="O12"/>
  <c r="V11" i="23"/>
  <c r="V8"/>
  <c r="V14"/>
  <c r="P10"/>
  <c r="P14"/>
  <c r="P8"/>
  <c r="P11"/>
  <c r="P15"/>
  <c r="S15"/>
  <c r="S11"/>
  <c r="S8"/>
  <c r="S14"/>
  <c r="P16"/>
  <c r="P12"/>
  <c r="S12"/>
  <c r="S10"/>
  <c r="S16"/>
  <c r="S9"/>
  <c r="AF13" i="7"/>
  <c r="T14" i="12" l="1"/>
  <c r="AF14"/>
  <c r="AB14"/>
  <c r="P14"/>
  <c r="X14"/>
  <c r="V13" i="7"/>
  <c r="S15" l="1"/>
  <c r="S14"/>
  <c r="S12"/>
  <c r="S13"/>
  <c r="P12"/>
  <c r="P15" l="1"/>
  <c r="P14"/>
  <c r="P13"/>
</calcChain>
</file>

<file path=xl/sharedStrings.xml><?xml version="1.0" encoding="utf-8"?>
<sst xmlns="http://schemas.openxmlformats.org/spreadsheetml/2006/main" count="2339" uniqueCount="378">
  <si>
    <t>№</t>
  </si>
  <si>
    <t>FEI registr. №</t>
  </si>
  <si>
    <t>Nationality</t>
  </si>
  <si>
    <t>FEI Passport No</t>
  </si>
  <si>
    <t>RUS</t>
  </si>
  <si>
    <t>bay 
гнедой</t>
  </si>
  <si>
    <t>RUS 
Россия</t>
  </si>
  <si>
    <t>black вороной</t>
  </si>
  <si>
    <t>GER
Германия</t>
  </si>
  <si>
    <t>BLR</t>
  </si>
  <si>
    <t>BLR 
Беларусь</t>
  </si>
  <si>
    <t>TRAK  Трак</t>
  </si>
  <si>
    <t>LATV 
Латв</t>
  </si>
  <si>
    <t>G/06
мер/06</t>
  </si>
  <si>
    <t>HANN
 Ганн</t>
  </si>
  <si>
    <t>G/05
мер/05</t>
  </si>
  <si>
    <t>G/07
мер/07</t>
  </si>
  <si>
    <t>G/08
мер/08</t>
  </si>
  <si>
    <t>chestnut рыжий</t>
  </si>
  <si>
    <t>G/04
мер/04</t>
  </si>
  <si>
    <t>OLDEN Ольден</t>
  </si>
  <si>
    <t>Isachkina R.
Исачкина Р.</t>
  </si>
  <si>
    <t>FEI DRESSAGE CDI-W/ CDI3*/CDI 2*/CDIJ</t>
  </si>
  <si>
    <t>RESULTS</t>
  </si>
  <si>
    <t>Prix St.George</t>
  </si>
  <si>
    <t>Judges:</t>
  </si>
  <si>
    <t>Moscow region ,Equestrian Club " OTRADA"</t>
  </si>
  <si>
    <t>Place</t>
  </si>
  <si>
    <t>Time</t>
  </si>
  <si>
    <t>Show reg.№</t>
  </si>
  <si>
    <t>H</t>
  </si>
  <si>
    <t>C</t>
  </si>
  <si>
    <t>В</t>
  </si>
  <si>
    <t>Mistakes</t>
  </si>
  <si>
    <t>Total %</t>
  </si>
  <si>
    <t>Pts</t>
  </si>
  <si>
    <t>%</t>
  </si>
  <si>
    <t>Judje "C"</t>
  </si>
  <si>
    <t>Juniors Team Competition Test</t>
  </si>
  <si>
    <t>Total                    Pts</t>
  </si>
  <si>
    <t xml:space="preserve"> </t>
  </si>
  <si>
    <t>E</t>
  </si>
  <si>
    <t>M</t>
  </si>
  <si>
    <t>FEI DRESSAGE CDI-W/CDI3*/ CDI 2*/CDIJ</t>
  </si>
  <si>
    <t>Intermediate I Freestyle Test</t>
  </si>
  <si>
    <t>Moscow region, Equestrian Club " OTRADA"</t>
  </si>
  <si>
    <t xml:space="preserve">Total                </t>
  </si>
  <si>
    <t xml:space="preserve">Tech     </t>
  </si>
  <si>
    <t>Art</t>
  </si>
  <si>
    <t>Juniors Freestyle Test</t>
  </si>
  <si>
    <t>Grand Prix Freestyle Test</t>
  </si>
  <si>
    <t>S/06
жер/06</t>
  </si>
  <si>
    <t>103FN09</t>
  </si>
  <si>
    <t>KWPN
Голл.тепл.</t>
  </si>
  <si>
    <t>RHEIN
Рейн.</t>
  </si>
  <si>
    <t>Merkulova I.
Меркулова И.</t>
  </si>
  <si>
    <t>G/09
мер/09</t>
  </si>
  <si>
    <t>105GK48</t>
  </si>
  <si>
    <t>HB
Полукр.</t>
  </si>
  <si>
    <t>Bronnikova N.
Бронникова Н.</t>
  </si>
  <si>
    <t>START LIST</t>
  </si>
  <si>
    <t>Gleb L., BLR</t>
  </si>
  <si>
    <t>Prize money (EURO)</t>
  </si>
  <si>
    <t>Error of course</t>
  </si>
  <si>
    <t>Other error</t>
  </si>
  <si>
    <t>NED
Нидерланды</t>
  </si>
  <si>
    <t>105UA84</t>
  </si>
  <si>
    <t>G/10
мер/10</t>
  </si>
  <si>
    <t>103OA96</t>
  </si>
  <si>
    <t>WESTF Вестф</t>
  </si>
  <si>
    <t>105OS30</t>
  </si>
  <si>
    <t>Moscow,Equestrian Club " OTRADA"</t>
  </si>
  <si>
    <t>Prize money (EUR)</t>
  </si>
  <si>
    <t>Dorofeeva  T.
Дорофеева Т.</t>
  </si>
  <si>
    <t>104KO06</t>
  </si>
  <si>
    <t>Shihareva M.
Шихарева М.</t>
  </si>
  <si>
    <t>Friesian Horse</t>
  </si>
  <si>
    <t>S/04
жер/04</t>
  </si>
  <si>
    <t>Rybalkina I.
Рыбалкина И.</t>
  </si>
  <si>
    <t>LAT
Латвия</t>
  </si>
  <si>
    <t>S/07
жер/07</t>
  </si>
  <si>
    <t>104ZL55</t>
  </si>
  <si>
    <t>103AO02</t>
  </si>
  <si>
    <t>Cromwood Trading Ltd.</t>
  </si>
  <si>
    <t>103YL78</t>
  </si>
  <si>
    <t>Safronova O.
Сафронова О.</t>
  </si>
  <si>
    <t>S/09
жер/09</t>
  </si>
  <si>
    <t>103YH04</t>
  </si>
  <si>
    <t>Drazhin S.
Дражин С.</t>
  </si>
  <si>
    <t xml:space="preserve">LATV 
Латв </t>
  </si>
  <si>
    <t>LAT
 Латвия</t>
  </si>
  <si>
    <t>104IB93</t>
  </si>
  <si>
    <t>FEI DRESSAGE CDI-W/ CDI3*/CDI 2*/CDIJ/CDIYH</t>
  </si>
  <si>
    <r>
      <t xml:space="preserve">  Name of Rider
</t>
    </r>
    <r>
      <rPr>
        <sz val="10"/>
        <color indexed="8"/>
        <rFont val="Arial"/>
        <family val="2"/>
        <charset val="204"/>
      </rPr>
      <t>Имя всадника</t>
    </r>
  </si>
  <si>
    <r>
      <t xml:space="preserve">Name of Horse  </t>
    </r>
    <r>
      <rPr>
        <sz val="10"/>
        <color indexed="8"/>
        <rFont val="Arial"/>
        <family val="2"/>
        <charset val="204"/>
      </rPr>
      <t>Кличка лошади</t>
    </r>
  </si>
  <si>
    <r>
      <t xml:space="preserve">Owner of horse
</t>
    </r>
    <r>
      <rPr>
        <i/>
        <sz val="10"/>
        <color indexed="8"/>
        <rFont val="Arial"/>
        <family val="2"/>
        <charset val="204"/>
      </rPr>
      <t>Владелец</t>
    </r>
  </si>
  <si>
    <r>
      <t xml:space="preserve">Stud Book Initials
</t>
    </r>
    <r>
      <rPr>
        <i/>
        <sz val="9"/>
        <color indexed="8"/>
        <rFont val="Arial"/>
        <family val="2"/>
        <charset val="204"/>
      </rPr>
      <t>Порода</t>
    </r>
  </si>
  <si>
    <r>
      <t xml:space="preserve">Country of Birth
</t>
    </r>
    <r>
      <rPr>
        <i/>
        <sz val="8"/>
        <color indexed="8"/>
        <rFont val="Arial"/>
        <family val="2"/>
        <charset val="204"/>
      </rPr>
      <t>Страна рождения</t>
    </r>
  </si>
  <si>
    <r>
      <t xml:space="preserve">Sex/ Age
</t>
    </r>
    <r>
      <rPr>
        <i/>
        <sz val="9"/>
        <color indexed="8"/>
        <rFont val="Arial"/>
        <family val="2"/>
        <charset val="204"/>
      </rPr>
      <t xml:space="preserve">Пол/г.р </t>
    </r>
  </si>
  <si>
    <r>
      <t xml:space="preserve">Colour
</t>
    </r>
    <r>
      <rPr>
        <i/>
        <sz val="10"/>
        <rFont val="Arial"/>
        <family val="2"/>
        <charset val="204"/>
      </rPr>
      <t>масть</t>
    </r>
  </si>
  <si>
    <t>30/08/2019</t>
  </si>
  <si>
    <r>
      <t xml:space="preserve">Polina
</t>
    </r>
    <r>
      <rPr>
        <i/>
        <sz val="9"/>
        <rFont val="Arial"/>
        <family val="2"/>
        <charset val="204"/>
      </rPr>
      <t>Полина</t>
    </r>
  </si>
  <si>
    <r>
      <t xml:space="preserve">AFANASIEVA 
</t>
    </r>
    <r>
      <rPr>
        <i/>
        <sz val="9"/>
        <rFont val="Arial"/>
        <family val="2"/>
        <charset val="204"/>
      </rPr>
      <t>АФАНАСЬЕВА</t>
    </r>
  </si>
  <si>
    <r>
      <t xml:space="preserve">FRAPPUCCINO M
</t>
    </r>
    <r>
      <rPr>
        <i/>
        <sz val="9"/>
        <rFont val="Arial"/>
        <family val="2"/>
        <charset val="204"/>
      </rPr>
      <t>ФРАППУЧИНО М</t>
    </r>
  </si>
  <si>
    <t>103XY75</t>
  </si>
  <si>
    <r>
      <t xml:space="preserve">Tatiana </t>
    </r>
    <r>
      <rPr>
        <i/>
        <sz val="9"/>
        <rFont val="Arial"/>
        <family val="2"/>
        <charset val="204"/>
      </rPr>
      <t>Татьяна</t>
    </r>
  </si>
  <si>
    <r>
      <t xml:space="preserve">DOROFEEDA
</t>
    </r>
    <r>
      <rPr>
        <i/>
        <sz val="9"/>
        <rFont val="Arial"/>
        <family val="2"/>
        <charset val="204"/>
      </rPr>
      <t>ДОРОФЕЕВА</t>
    </r>
  </si>
  <si>
    <r>
      <t xml:space="preserve">ESTET
</t>
    </r>
    <r>
      <rPr>
        <i/>
        <sz val="9"/>
        <rFont val="Arial"/>
        <family val="2"/>
        <charset val="204"/>
      </rPr>
      <t>ЭСТЕТ</t>
    </r>
  </si>
  <si>
    <r>
      <t xml:space="preserve">Volha 
</t>
    </r>
    <r>
      <rPr>
        <i/>
        <sz val="9"/>
        <rFont val="Arial"/>
        <family val="2"/>
        <charset val="204"/>
      </rPr>
      <t>Ольга</t>
    </r>
  </si>
  <si>
    <r>
      <t xml:space="preserve">IHUMENTSAVA 
</t>
    </r>
    <r>
      <rPr>
        <i/>
        <sz val="9"/>
        <rFont val="Arial"/>
        <family val="2"/>
        <charset val="204"/>
      </rPr>
      <t>ИГУМЕНЦЕВА</t>
    </r>
  </si>
  <si>
    <r>
      <t xml:space="preserve">ED KHARDY 
</t>
    </r>
    <r>
      <rPr>
        <i/>
        <sz val="9"/>
        <rFont val="Arial"/>
        <family val="2"/>
        <charset val="204"/>
      </rPr>
      <t>ЭД ХАРДИ</t>
    </r>
  </si>
  <si>
    <t>103MM52</t>
  </si>
  <si>
    <t>Ihumentsava V.
Игуменцева О.</t>
  </si>
  <si>
    <r>
      <t xml:space="preserve">Hanna
</t>
    </r>
    <r>
      <rPr>
        <i/>
        <sz val="9"/>
        <rFont val="Arial"/>
        <family val="2"/>
        <charset val="204"/>
      </rPr>
      <t>Анна</t>
    </r>
  </si>
  <si>
    <r>
      <t xml:space="preserve">KARASIOVA
</t>
    </r>
    <r>
      <rPr>
        <i/>
        <sz val="9"/>
        <rFont val="Arial"/>
        <family val="2"/>
        <charset val="204"/>
      </rPr>
      <t>КАРАСЕВА</t>
    </r>
  </si>
  <si>
    <r>
      <t xml:space="preserve">ZODIAK
</t>
    </r>
    <r>
      <rPr>
        <i/>
        <sz val="9"/>
        <rFont val="Arial"/>
        <family val="2"/>
        <charset val="204"/>
      </rPr>
      <t>ЗОДИАК</t>
    </r>
  </si>
  <si>
    <r>
      <t xml:space="preserve">Inessa
</t>
    </r>
    <r>
      <rPr>
        <i/>
        <sz val="9"/>
        <rFont val="Arial"/>
        <family val="2"/>
        <charset val="204"/>
      </rPr>
      <t>Инесса</t>
    </r>
  </si>
  <si>
    <r>
      <t xml:space="preserve">MERCULOVA
</t>
    </r>
    <r>
      <rPr>
        <i/>
        <sz val="9"/>
        <rFont val="Arial"/>
        <family val="2"/>
        <charset val="204"/>
      </rPr>
      <t>МЕРКУЛОВА</t>
    </r>
  </si>
  <si>
    <r>
      <t xml:space="preserve">ARUMS 
</t>
    </r>
    <r>
      <rPr>
        <i/>
        <sz val="9"/>
        <rFont val="Arial"/>
        <family val="2"/>
        <charset val="204"/>
      </rPr>
      <t>АРУМС</t>
    </r>
  </si>
  <si>
    <t>104CX49</t>
  </si>
  <si>
    <t>S/08
жер/08</t>
  </si>
  <si>
    <r>
      <t xml:space="preserve">Olga 
</t>
    </r>
    <r>
      <rPr>
        <i/>
        <sz val="9"/>
        <rFont val="Arial"/>
        <family val="2"/>
        <charset val="204"/>
      </rPr>
      <t>Ольга</t>
    </r>
  </si>
  <si>
    <r>
      <t xml:space="preserve">SAFRONOVA
</t>
    </r>
    <r>
      <rPr>
        <i/>
        <sz val="9"/>
        <rFont val="Arial"/>
        <family val="2"/>
        <charset val="204"/>
      </rPr>
      <t xml:space="preserve">САФРОНОВА </t>
    </r>
  </si>
  <si>
    <r>
      <t xml:space="preserve">SANDRO D AMOUR
</t>
    </r>
    <r>
      <rPr>
        <i/>
        <sz val="9"/>
        <rFont val="Arial"/>
        <family val="2"/>
        <charset val="204"/>
      </rPr>
      <t>САНДРО Д АМУР</t>
    </r>
  </si>
  <si>
    <r>
      <t xml:space="preserve">Evgeny
</t>
    </r>
    <r>
      <rPr>
        <i/>
        <sz val="9"/>
        <rFont val="Arial"/>
        <family val="2"/>
        <charset val="204"/>
      </rPr>
      <t xml:space="preserve">Евгений </t>
    </r>
  </si>
  <si>
    <r>
      <t xml:space="preserve">SHARANGOVICH
</t>
    </r>
    <r>
      <rPr>
        <i/>
        <sz val="9"/>
        <rFont val="Arial"/>
        <family val="2"/>
        <charset val="204"/>
      </rPr>
      <t>ШАРАНГОВИЧ</t>
    </r>
  </si>
  <si>
    <r>
      <t xml:space="preserve">KARTSEVO ETOILE
</t>
    </r>
    <r>
      <rPr>
        <i/>
        <sz val="9"/>
        <rFont val="Arial"/>
        <family val="2"/>
        <charset val="204"/>
      </rPr>
      <t xml:space="preserve">КАРЦЕВО ЭТУАЛЬ </t>
    </r>
  </si>
  <si>
    <t>104BP69</t>
  </si>
  <si>
    <r>
      <t xml:space="preserve">Elina
</t>
    </r>
    <r>
      <rPr>
        <sz val="9"/>
        <rFont val="Arial"/>
        <family val="2"/>
        <charset val="204"/>
      </rPr>
      <t>Элина</t>
    </r>
  </si>
  <si>
    <r>
      <t xml:space="preserve">OFITSEROVA
</t>
    </r>
    <r>
      <rPr>
        <i/>
        <sz val="9"/>
        <rFont val="Arial"/>
        <family val="2"/>
        <charset val="204"/>
      </rPr>
      <t>ОФИЦЕРОВА</t>
    </r>
  </si>
  <si>
    <r>
      <t xml:space="preserve">EHRENPAR
</t>
    </r>
    <r>
      <rPr>
        <i/>
        <sz val="9"/>
        <rFont val="Arial"/>
        <family val="2"/>
        <charset val="204"/>
      </rPr>
      <t>ЭРЕНПАР</t>
    </r>
  </si>
  <si>
    <t>103QL10</t>
  </si>
  <si>
    <t>Fedorovskaya M.
Федоровская М.</t>
  </si>
  <si>
    <r>
      <t xml:space="preserve">Marina
</t>
    </r>
    <r>
      <rPr>
        <i/>
        <sz val="9"/>
        <rFont val="Arial"/>
        <family val="2"/>
        <charset val="204"/>
      </rPr>
      <t>Марина</t>
    </r>
  </si>
  <si>
    <r>
      <t xml:space="preserve">AFRAMEEVA
</t>
    </r>
    <r>
      <rPr>
        <i/>
        <sz val="9"/>
        <rFont val="Arial"/>
        <family val="2"/>
        <charset val="204"/>
      </rPr>
      <t>АФРАМЕЕВА</t>
    </r>
  </si>
  <si>
    <r>
      <t xml:space="preserve">Larisa
</t>
    </r>
    <r>
      <rPr>
        <i/>
        <sz val="9"/>
        <rFont val="Arial"/>
        <family val="2"/>
        <charset val="204"/>
      </rPr>
      <t>Лариса</t>
    </r>
  </si>
  <si>
    <r>
      <t xml:space="preserve">BUSHINA
</t>
    </r>
    <r>
      <rPr>
        <i/>
        <sz val="9"/>
        <rFont val="Arial"/>
        <family val="2"/>
        <charset val="204"/>
      </rPr>
      <t>БУШИНА</t>
    </r>
  </si>
  <si>
    <r>
      <t xml:space="preserve">CEASAR
</t>
    </r>
    <r>
      <rPr>
        <i/>
        <sz val="9"/>
        <rFont val="Arial"/>
        <family val="2"/>
        <charset val="204"/>
      </rPr>
      <t>ЦЕЗАРЬ</t>
    </r>
  </si>
  <si>
    <t>106PN35</t>
  </si>
  <si>
    <t>Bushina L., Shalyganova O.</t>
  </si>
  <si>
    <r>
      <t xml:space="preserve">Vera 
</t>
    </r>
    <r>
      <rPr>
        <i/>
        <sz val="9"/>
        <rFont val="Arial"/>
        <family val="2"/>
        <charset val="204"/>
      </rPr>
      <t>Вера</t>
    </r>
  </si>
  <si>
    <r>
      <t xml:space="preserve">KHALIKOVA
</t>
    </r>
    <r>
      <rPr>
        <i/>
        <sz val="9"/>
        <rFont val="Arial"/>
        <family val="2"/>
        <charset val="204"/>
      </rPr>
      <t>ХАЛИКОВА</t>
    </r>
  </si>
  <si>
    <r>
      <t xml:space="preserve">EMANDO
</t>
    </r>
    <r>
      <rPr>
        <i/>
        <sz val="9"/>
        <rFont val="Arial"/>
        <family val="2"/>
        <charset val="204"/>
      </rPr>
      <t>ЭМАНДО</t>
    </r>
  </si>
  <si>
    <t>104HV33</t>
  </si>
  <si>
    <t>Minaev  A.
Минаев А.</t>
  </si>
  <si>
    <t>d.-bay
т.-гнед.</t>
  </si>
  <si>
    <r>
      <t xml:space="preserve">UPGRADE
</t>
    </r>
    <r>
      <rPr>
        <i/>
        <sz val="9"/>
        <rFont val="Arial"/>
        <family val="2"/>
        <charset val="204"/>
      </rPr>
      <t>АПГРЕЙД</t>
    </r>
  </si>
  <si>
    <t>104GN11</t>
  </si>
  <si>
    <r>
      <t xml:space="preserve">Ekaterina 
</t>
    </r>
    <r>
      <rPr>
        <i/>
        <sz val="9"/>
        <rFont val="Arial"/>
        <family val="2"/>
        <charset val="204"/>
      </rPr>
      <t>Екатерина</t>
    </r>
  </si>
  <si>
    <r>
      <t xml:space="preserve">VOLONCHUNAS  
</t>
    </r>
    <r>
      <rPr>
        <i/>
        <sz val="9"/>
        <rFont val="Arial"/>
        <family val="2"/>
        <charset val="204"/>
      </rPr>
      <t>ВОЛОНЧУНАС</t>
    </r>
  </si>
  <si>
    <t>103HK44</t>
  </si>
  <si>
    <t>Buldenkova I.
Булденкова И.</t>
  </si>
  <si>
    <t>F/04
коб/04</t>
  </si>
  <si>
    <r>
      <t xml:space="preserve">Sofia
</t>
    </r>
    <r>
      <rPr>
        <i/>
        <sz val="9"/>
        <rFont val="Arial"/>
        <family val="2"/>
        <charset val="204"/>
      </rPr>
      <t>Софья</t>
    </r>
  </si>
  <si>
    <r>
      <t xml:space="preserve">ANISCHCEVA 
</t>
    </r>
    <r>
      <rPr>
        <i/>
        <sz val="9"/>
        <rFont val="Arial"/>
        <family val="2"/>
        <charset val="204"/>
      </rPr>
      <t>АНИЩЕВА</t>
    </r>
  </si>
  <si>
    <r>
      <t xml:space="preserve">SIR FLORETT 
</t>
    </r>
    <r>
      <rPr>
        <i/>
        <sz val="9"/>
        <rFont val="Arial"/>
        <family val="2"/>
        <charset val="204"/>
      </rPr>
      <t>СИР ФЛОРЕТТ</t>
    </r>
  </si>
  <si>
    <t>104CV32</t>
  </si>
  <si>
    <t>Anishcheva  E.
Анищева Е.</t>
  </si>
  <si>
    <r>
      <t xml:space="preserve">Aleksandra
</t>
    </r>
    <r>
      <rPr>
        <i/>
        <sz val="9"/>
        <rFont val="Arial"/>
        <family val="2"/>
        <charset val="204"/>
      </rPr>
      <t>Александра</t>
    </r>
  </si>
  <si>
    <r>
      <t xml:space="preserve">KARTASHOVA
</t>
    </r>
    <r>
      <rPr>
        <i/>
        <sz val="9"/>
        <rFont val="Arial"/>
        <family val="2"/>
        <charset val="204"/>
      </rPr>
      <t>КАРТАШОВА</t>
    </r>
  </si>
  <si>
    <r>
      <t xml:space="preserve">BRUNO 174
</t>
    </r>
    <r>
      <rPr>
        <i/>
        <sz val="9"/>
        <rFont val="Arial"/>
        <family val="2"/>
        <charset val="204"/>
      </rPr>
      <t>БРУНО 174</t>
    </r>
  </si>
  <si>
    <t>102RA27</t>
  </si>
  <si>
    <t>Aristov N. &amp;
Bochina S.</t>
  </si>
  <si>
    <t>G/03
мер/03</t>
  </si>
  <si>
    <r>
      <t xml:space="preserve">Yana
</t>
    </r>
    <r>
      <rPr>
        <i/>
        <sz val="9"/>
        <rFont val="Arial"/>
        <family val="2"/>
        <charset val="204"/>
      </rPr>
      <t xml:space="preserve">Яна </t>
    </r>
  </si>
  <si>
    <r>
      <t xml:space="preserve">MOTYAKINA 
</t>
    </r>
    <r>
      <rPr>
        <i/>
        <sz val="9"/>
        <rFont val="Arial"/>
        <family val="2"/>
        <charset val="204"/>
      </rPr>
      <t>МОТЯКИНА</t>
    </r>
  </si>
  <si>
    <r>
      <t xml:space="preserve">FLIPPER 
</t>
    </r>
    <r>
      <rPr>
        <i/>
        <sz val="9"/>
        <rFont val="Arial"/>
        <family val="2"/>
        <charset val="204"/>
      </rPr>
      <t>ФЛИППЕР</t>
    </r>
  </si>
  <si>
    <t>104UI06</t>
  </si>
  <si>
    <t>Motyakina Y.
Мотякина Я.</t>
  </si>
  <si>
    <r>
      <t xml:space="preserve">Daria 
</t>
    </r>
    <r>
      <rPr>
        <i/>
        <sz val="9"/>
        <rFont val="Arial"/>
        <family val="2"/>
        <charset val="204"/>
      </rPr>
      <t>Дарья</t>
    </r>
  </si>
  <si>
    <r>
      <t xml:space="preserve">SEKULICH
</t>
    </r>
    <r>
      <rPr>
        <i/>
        <sz val="9"/>
        <rFont val="Arial"/>
        <family val="2"/>
        <charset val="204"/>
      </rPr>
      <t>СЕКУЛИЧ</t>
    </r>
  </si>
  <si>
    <r>
      <t xml:space="preserve">DANCING FLEIM 
</t>
    </r>
    <r>
      <rPr>
        <i/>
        <sz val="9"/>
        <rFont val="Arial"/>
        <family val="2"/>
        <charset val="204"/>
      </rPr>
      <t>ДЭНСИНГ ФЛЕЙМ</t>
    </r>
  </si>
  <si>
    <t>104CY09</t>
  </si>
  <si>
    <r>
      <t xml:space="preserve">Margarita 
</t>
    </r>
    <r>
      <rPr>
        <i/>
        <sz val="9"/>
        <rFont val="Arial"/>
        <family val="2"/>
        <charset val="204"/>
      </rPr>
      <t>Маргарита</t>
    </r>
  </si>
  <si>
    <r>
      <t xml:space="preserve">SERGEEVA 
</t>
    </r>
    <r>
      <rPr>
        <i/>
        <sz val="9"/>
        <rFont val="Arial"/>
        <family val="2"/>
        <charset val="204"/>
      </rPr>
      <t>СЕРГЕЕВА</t>
    </r>
  </si>
  <si>
    <r>
      <t xml:space="preserve">SANDRO MARINERO 
</t>
    </r>
    <r>
      <rPr>
        <i/>
        <sz val="9"/>
        <rFont val="Arial"/>
        <family val="2"/>
        <charset val="204"/>
      </rPr>
      <t>САНДРО МАРИНЬЕРО</t>
    </r>
  </si>
  <si>
    <t>104CX42</t>
  </si>
  <si>
    <r>
      <t xml:space="preserve">FLORENCE 
</t>
    </r>
    <r>
      <rPr>
        <i/>
        <sz val="9"/>
        <rFont val="Arial"/>
        <family val="2"/>
        <charset val="204"/>
      </rPr>
      <t>ФЛОРЕНС</t>
    </r>
  </si>
  <si>
    <r>
      <t xml:space="preserve">Ekaterina
</t>
    </r>
    <r>
      <rPr>
        <i/>
        <sz val="9"/>
        <rFont val="Arial"/>
        <family val="2"/>
        <charset val="204"/>
      </rPr>
      <t>Екатерина</t>
    </r>
  </si>
  <si>
    <r>
      <t xml:space="preserve">MELNIK
</t>
    </r>
    <r>
      <rPr>
        <i/>
        <sz val="9"/>
        <rFont val="Arial"/>
        <family val="2"/>
        <charset val="204"/>
      </rPr>
      <t>МЕЛЬНИК</t>
    </r>
  </si>
  <si>
    <r>
      <t xml:space="preserve">LA MANCHE
</t>
    </r>
    <r>
      <rPr>
        <i/>
        <sz val="9"/>
        <rFont val="Arial"/>
        <family val="2"/>
        <charset val="204"/>
      </rPr>
      <t>ЛА МАНШ</t>
    </r>
  </si>
  <si>
    <t>104NA95</t>
  </si>
  <si>
    <t>Krachkovskaya G.
Крачковская Г.</t>
  </si>
  <si>
    <t>M/10</t>
  </si>
  <si>
    <r>
      <t xml:space="preserve">Vlada
</t>
    </r>
    <r>
      <rPr>
        <i/>
        <sz val="9"/>
        <rFont val="Arial"/>
        <family val="2"/>
        <charset val="204"/>
      </rPr>
      <t>Влада</t>
    </r>
  </si>
  <si>
    <r>
      <t xml:space="preserve">GOLDOBINA 
</t>
    </r>
    <r>
      <rPr>
        <i/>
        <sz val="9"/>
        <rFont val="Arial"/>
        <family val="2"/>
        <charset val="204"/>
      </rPr>
      <t>ГОЛДОБИНА</t>
    </r>
  </si>
  <si>
    <r>
      <t xml:space="preserve">HIT PARAD 
</t>
    </r>
    <r>
      <rPr>
        <i/>
        <sz val="9"/>
        <rFont val="Arial"/>
        <family val="2"/>
        <charset val="204"/>
      </rPr>
      <t>ХИТ ПАРАД</t>
    </r>
  </si>
  <si>
    <t>103IL58</t>
  </si>
  <si>
    <t>Smirnova M.
Смирнова М.</t>
  </si>
  <si>
    <r>
      <t xml:space="preserve">Alina
</t>
    </r>
    <r>
      <rPr>
        <i/>
        <sz val="9"/>
        <rFont val="Arial"/>
        <family val="2"/>
        <charset val="204"/>
      </rPr>
      <t>Алина</t>
    </r>
  </si>
  <si>
    <r>
      <t xml:space="preserve">IL'INA
</t>
    </r>
    <r>
      <rPr>
        <i/>
        <sz val="9"/>
        <rFont val="Arial"/>
        <family val="2"/>
        <charset val="204"/>
      </rPr>
      <t xml:space="preserve">ИЛЬИНА  </t>
    </r>
  </si>
  <si>
    <r>
      <t xml:space="preserve">CALVADOS
</t>
    </r>
    <r>
      <rPr>
        <i/>
        <sz val="9"/>
        <rFont val="Arial"/>
        <family val="2"/>
        <charset val="204"/>
      </rPr>
      <t>КАЛЬВАДОС</t>
    </r>
  </si>
  <si>
    <t>106AD92</t>
  </si>
  <si>
    <t>Ilyina I.
Ильина И.</t>
  </si>
  <si>
    <t>G/11
мер/11</t>
  </si>
  <si>
    <t>S/11
жер/11</t>
  </si>
  <si>
    <r>
      <t xml:space="preserve">Victoria 
</t>
    </r>
    <r>
      <rPr>
        <i/>
        <sz val="9"/>
        <rFont val="Arial"/>
        <family val="2"/>
        <charset val="204"/>
      </rPr>
      <t>Виктория</t>
    </r>
  </si>
  <si>
    <r>
      <t xml:space="preserve">MERKULOVA
</t>
    </r>
    <r>
      <rPr>
        <i/>
        <sz val="9"/>
        <rFont val="Arial"/>
        <family val="2"/>
        <charset val="204"/>
      </rPr>
      <t>МЕРКУЛОВА</t>
    </r>
  </si>
  <si>
    <r>
      <t xml:space="preserve">DON SERGIO 
</t>
    </r>
    <r>
      <rPr>
        <i/>
        <sz val="9"/>
        <rFont val="Arial"/>
        <family val="2"/>
        <charset val="204"/>
      </rPr>
      <t>ДОН СЕРЖИО</t>
    </r>
  </si>
  <si>
    <t>103ZZ29</t>
  </si>
  <si>
    <t>Maslov S.
Маслов С.</t>
  </si>
  <si>
    <r>
      <t xml:space="preserve">Mariya
</t>
    </r>
    <r>
      <rPr>
        <i/>
        <sz val="9"/>
        <rFont val="Arial"/>
        <family val="2"/>
        <charset val="204"/>
      </rPr>
      <t>Мария</t>
    </r>
  </si>
  <si>
    <r>
      <t xml:space="preserve">PETROVA
</t>
    </r>
    <r>
      <rPr>
        <i/>
        <sz val="9"/>
        <rFont val="Arial"/>
        <family val="2"/>
        <charset val="204"/>
      </rPr>
      <t>ПЕТРОВА</t>
    </r>
  </si>
  <si>
    <r>
      <t xml:space="preserve">EROS EASTER A
</t>
    </r>
    <r>
      <rPr>
        <i/>
        <sz val="9"/>
        <rFont val="Arial"/>
        <family val="2"/>
        <charset val="204"/>
      </rPr>
      <t>ЭРОС ИСТЕР ЭЙ</t>
    </r>
  </si>
  <si>
    <t>Senina A.
Сенина А.</t>
  </si>
  <si>
    <r>
      <t xml:space="preserve">Sovia
</t>
    </r>
    <r>
      <rPr>
        <i/>
        <sz val="9"/>
        <rFont val="Arial"/>
        <family val="2"/>
        <charset val="204"/>
      </rPr>
      <t>София</t>
    </r>
  </si>
  <si>
    <r>
      <t xml:space="preserve">PONOMAREVA
</t>
    </r>
    <r>
      <rPr>
        <i/>
        <sz val="9"/>
        <rFont val="Arial"/>
        <family val="2"/>
        <charset val="204"/>
      </rPr>
      <t>ПОНОМАРЕВА</t>
    </r>
  </si>
  <si>
    <r>
      <t xml:space="preserve">FEDRIK
</t>
    </r>
    <r>
      <rPr>
        <i/>
        <sz val="9"/>
        <rFont val="Arial"/>
        <family val="2"/>
        <charset val="204"/>
      </rPr>
      <t>ФЕДРИК</t>
    </r>
  </si>
  <si>
    <r>
      <t xml:space="preserve">Anna 
</t>
    </r>
    <r>
      <rPr>
        <i/>
        <sz val="9"/>
        <rFont val="Arial"/>
        <family val="2"/>
        <charset val="204"/>
      </rPr>
      <t>Анна</t>
    </r>
  </si>
  <si>
    <r>
      <t xml:space="preserve">ZASLAVSKAYA
</t>
    </r>
    <r>
      <rPr>
        <i/>
        <sz val="9"/>
        <rFont val="Arial"/>
        <family val="2"/>
        <charset val="204"/>
      </rPr>
      <t>ЗАСЛАВСКАЯ</t>
    </r>
  </si>
  <si>
    <r>
      <t xml:space="preserve">SATURDAY NIGHT
</t>
    </r>
    <r>
      <rPr>
        <i/>
        <sz val="9"/>
        <rFont val="Arial"/>
        <family val="2"/>
        <charset val="204"/>
      </rPr>
      <t xml:space="preserve">СЭТЕДЕЙ НАЙТ </t>
    </r>
  </si>
  <si>
    <t>Zaslavskaya S.
Заславская С.</t>
  </si>
  <si>
    <r>
      <t xml:space="preserve">ZEFIER
</t>
    </r>
    <r>
      <rPr>
        <i/>
        <sz val="9"/>
        <rFont val="Arial"/>
        <family val="2"/>
        <charset val="204"/>
      </rPr>
      <t>ЗЕФИР</t>
    </r>
  </si>
  <si>
    <t>Shmelev A.
Шмелев А.</t>
  </si>
  <si>
    <r>
      <t xml:space="preserve">Maria
</t>
    </r>
    <r>
      <rPr>
        <i/>
        <sz val="9"/>
        <rFont val="Arial"/>
        <family val="2"/>
        <charset val="204"/>
      </rPr>
      <t>Мария</t>
    </r>
  </si>
  <si>
    <r>
      <t xml:space="preserve">BRYKSINA
</t>
    </r>
    <r>
      <rPr>
        <i/>
        <sz val="9"/>
        <rFont val="Arial"/>
        <family val="2"/>
        <charset val="204"/>
      </rPr>
      <t>БРЫКСИНА</t>
    </r>
  </si>
  <si>
    <t>105FP82</t>
  </si>
  <si>
    <r>
      <t xml:space="preserve">Katsiaryna 
</t>
    </r>
    <r>
      <rPr>
        <i/>
        <sz val="9"/>
        <rFont val="Arial"/>
        <family val="2"/>
        <charset val="204"/>
      </rPr>
      <t>Екатерина</t>
    </r>
  </si>
  <si>
    <r>
      <t xml:space="preserve">BIALEVICH
</t>
    </r>
    <r>
      <rPr>
        <i/>
        <sz val="9"/>
        <rFont val="Arial"/>
        <family val="2"/>
        <charset val="204"/>
      </rPr>
      <t>БЕЛЕВИЧ</t>
    </r>
  </si>
  <si>
    <r>
      <t xml:space="preserve">SIMFONIA
</t>
    </r>
    <r>
      <rPr>
        <i/>
        <sz val="9"/>
        <rFont val="Arial"/>
        <family val="2"/>
        <charset val="204"/>
      </rPr>
      <t>СИМФОНИЯ</t>
    </r>
  </si>
  <si>
    <t>106PQ90</t>
  </si>
  <si>
    <t>F/14
коб/14</t>
  </si>
  <si>
    <r>
      <t xml:space="preserve">BAILEYS 
</t>
    </r>
    <r>
      <rPr>
        <i/>
        <sz val="9"/>
        <rFont val="Arial"/>
        <family val="2"/>
        <charset val="204"/>
      </rPr>
      <t>БЕЙЛИЗ</t>
    </r>
  </si>
  <si>
    <t>106PQ88</t>
  </si>
  <si>
    <t>RUS WB
РВП</t>
  </si>
  <si>
    <t>F/12
коб/12</t>
  </si>
  <si>
    <r>
      <t xml:space="preserve">Anastasia 
</t>
    </r>
    <r>
      <rPr>
        <i/>
        <sz val="9"/>
        <rFont val="Arial"/>
        <family val="2"/>
        <charset val="204"/>
      </rPr>
      <t>Анастасия</t>
    </r>
  </si>
  <si>
    <r>
      <t xml:space="preserve">KOLYAPKINA 
</t>
    </r>
    <r>
      <rPr>
        <i/>
        <sz val="9"/>
        <rFont val="Arial"/>
        <family val="2"/>
        <charset val="204"/>
      </rPr>
      <t>КОЛЯПКИНА</t>
    </r>
  </si>
  <si>
    <r>
      <t xml:space="preserve">BALOU JUNIOR B 
</t>
    </r>
    <r>
      <rPr>
        <i/>
        <sz val="9"/>
        <rFont val="Arial"/>
        <family val="2"/>
        <charset val="204"/>
      </rPr>
      <t>БАЛУ ДЖУНИОР БИ</t>
    </r>
  </si>
  <si>
    <t>105DE37</t>
  </si>
  <si>
    <t>Gorev K.
Горев К.</t>
  </si>
  <si>
    <t>Bayern</t>
  </si>
  <si>
    <t>G/12
мер/12</t>
  </si>
  <si>
    <r>
      <t xml:space="preserve">QUE 
</t>
    </r>
    <r>
      <rPr>
        <i/>
        <sz val="9"/>
        <rFont val="Arial"/>
        <family val="2"/>
        <charset val="204"/>
      </rPr>
      <t>КЬЮИ</t>
    </r>
  </si>
  <si>
    <t>106MX38</t>
  </si>
  <si>
    <t>G/13
мер/13</t>
  </si>
  <si>
    <r>
      <t xml:space="preserve">Yana 
</t>
    </r>
    <r>
      <rPr>
        <i/>
        <sz val="9"/>
        <rFont val="Arial"/>
        <family val="2"/>
        <charset val="204"/>
      </rPr>
      <t>Яна</t>
    </r>
  </si>
  <si>
    <r>
      <t xml:space="preserve">WALZER
</t>
    </r>
    <r>
      <rPr>
        <i/>
        <sz val="9"/>
        <rFont val="Arial"/>
        <family val="2"/>
        <charset val="204"/>
      </rPr>
      <t>ВАЛЬЦЕР</t>
    </r>
  </si>
  <si>
    <t>106PN05</t>
  </si>
  <si>
    <t>Nikоlaev P.
Николаев П.</t>
  </si>
  <si>
    <r>
      <t xml:space="preserve">ESMERALDA
</t>
    </r>
    <r>
      <rPr>
        <i/>
        <sz val="9"/>
        <rFont val="Arial"/>
        <family val="2"/>
        <charset val="204"/>
      </rPr>
      <t>ЭСМЕРАЛЬДА</t>
    </r>
  </si>
  <si>
    <t>106PQ92</t>
  </si>
  <si>
    <r>
      <t xml:space="preserve">FRANCE DANCE
</t>
    </r>
    <r>
      <rPr>
        <i/>
        <sz val="9"/>
        <rFont val="Arial"/>
        <family val="2"/>
        <charset val="204"/>
      </rPr>
      <t>ФРАНС ДЭНС</t>
    </r>
  </si>
  <si>
    <t>106PQ94</t>
  </si>
  <si>
    <t>S/14
жер/14</t>
  </si>
  <si>
    <r>
      <t xml:space="preserve">Alisa
</t>
    </r>
    <r>
      <rPr>
        <i/>
        <sz val="9"/>
        <rFont val="Arial"/>
        <family val="2"/>
        <charset val="204"/>
      </rPr>
      <t>Алиса</t>
    </r>
  </si>
  <si>
    <r>
      <t xml:space="preserve">RYBALKINA
</t>
    </r>
    <r>
      <rPr>
        <i/>
        <sz val="9"/>
        <rFont val="Arial"/>
        <family val="2"/>
        <charset val="204"/>
      </rPr>
      <t>РЫБАЛКИНА</t>
    </r>
  </si>
  <si>
    <r>
      <t xml:space="preserve">LONDONRICH 
</t>
    </r>
    <r>
      <rPr>
        <i/>
        <sz val="9"/>
        <rFont val="Arial"/>
        <family val="2"/>
        <charset val="204"/>
      </rPr>
      <t>ЛОНДОНРИЧ</t>
    </r>
  </si>
  <si>
    <t>106FJ62</t>
  </si>
  <si>
    <r>
      <t xml:space="preserve">SERZHANOVICH 
</t>
    </r>
    <r>
      <rPr>
        <i/>
        <sz val="9"/>
        <rFont val="Arial"/>
        <family val="2"/>
        <charset val="204"/>
      </rPr>
      <t>СЕРЖАНОВИЧ</t>
    </r>
  </si>
  <si>
    <r>
      <t xml:space="preserve">CARIBO 
</t>
    </r>
    <r>
      <rPr>
        <i/>
        <sz val="9"/>
        <rFont val="Arial"/>
        <family val="2"/>
        <charset val="204"/>
      </rPr>
      <t>КАРИБО</t>
    </r>
  </si>
  <si>
    <t>106PI17</t>
  </si>
  <si>
    <t>LAT WB
Латв.</t>
  </si>
  <si>
    <t>G/14
мер/14</t>
  </si>
  <si>
    <r>
      <t xml:space="preserve">CHRIS AIR 
</t>
    </r>
    <r>
      <rPr>
        <i/>
        <sz val="9"/>
        <rFont val="Arial"/>
        <family val="2"/>
        <charset val="204"/>
      </rPr>
      <t>КРИС ЭЙР</t>
    </r>
  </si>
  <si>
    <t>106PL52</t>
  </si>
  <si>
    <t>HOLST
Голшт.</t>
  </si>
  <si>
    <r>
      <t xml:space="preserve">ZOSHCHUK
</t>
    </r>
    <r>
      <rPr>
        <i/>
        <sz val="9"/>
        <rFont val="Arial"/>
        <family val="2"/>
        <charset val="204"/>
      </rPr>
      <t xml:space="preserve">ЗОЩУК </t>
    </r>
  </si>
  <si>
    <r>
      <t xml:space="preserve">KARTSEVO JEWEL STAR
</t>
    </r>
    <r>
      <rPr>
        <i/>
        <sz val="9"/>
        <rFont val="Arial"/>
        <family val="2"/>
        <charset val="204"/>
      </rPr>
      <t xml:space="preserve">КАРЦЕВО ДЖЕВЕЛ СТАР </t>
    </r>
  </si>
  <si>
    <t>106MK58</t>
  </si>
  <si>
    <r>
      <t xml:space="preserve">ARLEKINO
</t>
    </r>
    <r>
      <rPr>
        <i/>
        <sz val="9"/>
        <rFont val="Arial"/>
        <family val="2"/>
        <charset val="204"/>
      </rPr>
      <t>АРЛЕКИНО</t>
    </r>
  </si>
  <si>
    <t>FEI Prix St Georges</t>
  </si>
  <si>
    <t>Grand Prix</t>
  </si>
  <si>
    <t>Qualifier for GP Special</t>
  </si>
  <si>
    <t>FEI PreliminaryTest 5 yo</t>
  </si>
  <si>
    <r>
      <t xml:space="preserve">Alesia 
</t>
    </r>
    <r>
      <rPr>
        <i/>
        <sz val="9"/>
        <rFont val="Arial"/>
        <family val="2"/>
        <charset val="204"/>
      </rPr>
      <t>Алеся</t>
    </r>
  </si>
  <si>
    <r>
      <t xml:space="preserve">  Name of Rider
</t>
    </r>
    <r>
      <rPr>
        <sz val="10"/>
        <rFont val="Arial"/>
        <family val="2"/>
        <charset val="204"/>
      </rPr>
      <t>Имя всадника</t>
    </r>
  </si>
  <si>
    <r>
      <t xml:space="preserve">Name of Horse  </t>
    </r>
    <r>
      <rPr>
        <sz val="10"/>
        <rFont val="Arial"/>
        <family val="2"/>
        <charset val="204"/>
      </rPr>
      <t>Кличка лошади</t>
    </r>
  </si>
  <si>
    <r>
      <t xml:space="preserve">Owner of horse
</t>
    </r>
    <r>
      <rPr>
        <i/>
        <sz val="10"/>
        <rFont val="Arial"/>
        <family val="2"/>
        <charset val="204"/>
      </rPr>
      <t>Владелец</t>
    </r>
  </si>
  <si>
    <r>
      <t xml:space="preserve">Stud Book Initials
</t>
    </r>
    <r>
      <rPr>
        <i/>
        <sz val="9"/>
        <rFont val="Arial"/>
        <family val="2"/>
        <charset val="204"/>
      </rPr>
      <t>Порода</t>
    </r>
  </si>
  <si>
    <r>
      <t xml:space="preserve">Country of Birth
</t>
    </r>
    <r>
      <rPr>
        <i/>
        <sz val="8"/>
        <rFont val="Arial"/>
        <family val="2"/>
        <charset val="204"/>
      </rPr>
      <t>Страна рождения</t>
    </r>
  </si>
  <si>
    <r>
      <t xml:space="preserve">Sex/ Age
</t>
    </r>
    <r>
      <rPr>
        <i/>
        <sz val="9"/>
        <rFont val="Arial"/>
        <family val="2"/>
        <charset val="204"/>
      </rPr>
      <t xml:space="preserve">Пол/г.р </t>
    </r>
  </si>
  <si>
    <t xml:space="preserve">Е -TOERNBALD L., DEN                                                    </t>
  </si>
  <si>
    <t xml:space="preserve">C -  ELISEEVA A., RUS   </t>
  </si>
  <si>
    <t xml:space="preserve">C -  WYSOCKI R., USA   </t>
  </si>
  <si>
    <t xml:space="preserve">H - TOERNBALD L., DEN                      В -  SALEH R., FRA </t>
  </si>
  <si>
    <t xml:space="preserve">Е -ROMANOV Y., RUS                           M -  RINGMARK M.,  SWE  </t>
  </si>
  <si>
    <t xml:space="preserve">Grand Prix Test </t>
  </si>
  <si>
    <r>
      <t xml:space="preserve">LOUISE LA BELLE 
</t>
    </r>
    <r>
      <rPr>
        <i/>
        <sz val="9"/>
        <rFont val="Arial"/>
        <family val="2"/>
        <charset val="204"/>
      </rPr>
      <t>ЛУИЗA ЛА БЕЛЛA</t>
    </r>
  </si>
  <si>
    <t xml:space="preserve">ELISEEVA A., RUS   </t>
  </si>
  <si>
    <r>
      <t xml:space="preserve">YARANTSEVA
</t>
    </r>
    <r>
      <rPr>
        <i/>
        <sz val="9"/>
        <rFont val="Arial"/>
        <family val="2"/>
        <charset val="204"/>
      </rPr>
      <t>ЯРАНЦЕВА</t>
    </r>
  </si>
  <si>
    <r>
      <rPr>
        <b/>
        <sz val="9"/>
        <rFont val="Arial"/>
        <family val="2"/>
        <charset val="204"/>
      </rPr>
      <t>Daria</t>
    </r>
    <r>
      <rPr>
        <i/>
        <sz val="9"/>
        <rFont val="Arial"/>
        <family val="2"/>
        <charset val="204"/>
      </rPr>
      <t xml:space="preserve">
Дарья</t>
    </r>
  </si>
  <si>
    <r>
      <t xml:space="preserve">SAVOY
</t>
    </r>
    <r>
      <rPr>
        <i/>
        <sz val="9"/>
        <rFont val="Arial"/>
        <family val="2"/>
        <charset val="204"/>
      </rPr>
      <t>САВОЙ</t>
    </r>
  </si>
  <si>
    <r>
      <rPr>
        <b/>
        <sz val="9"/>
        <rFont val="Arial"/>
        <family val="2"/>
        <charset val="204"/>
      </rPr>
      <t>SMELEVA</t>
    </r>
    <r>
      <rPr>
        <i/>
        <sz val="9"/>
        <rFont val="Arial"/>
        <family val="2"/>
        <charset val="204"/>
      </rPr>
      <t xml:space="preserve">
ШМЕЛЕВА</t>
    </r>
  </si>
  <si>
    <r>
      <t xml:space="preserve">SHUVALOVA
</t>
    </r>
    <r>
      <rPr>
        <i/>
        <sz val="9"/>
        <rFont val="Arial"/>
        <family val="2"/>
        <charset val="204"/>
      </rPr>
      <t>ШУВАЛОВА</t>
    </r>
  </si>
  <si>
    <r>
      <t xml:space="preserve">FAM0US CROSS
</t>
    </r>
    <r>
      <rPr>
        <i/>
        <sz val="9"/>
        <rFont val="Arial"/>
        <family val="2"/>
        <charset val="204"/>
      </rPr>
      <t>ФАМУС КРОСС</t>
    </r>
  </si>
  <si>
    <r>
      <t xml:space="preserve">Alexey
</t>
    </r>
    <r>
      <rPr>
        <i/>
        <sz val="9"/>
        <rFont val="Arial"/>
        <family val="2"/>
        <charset val="204"/>
      </rPr>
      <t>Алексей</t>
    </r>
  </si>
  <si>
    <r>
      <t xml:space="preserve">KOLEMASOV
</t>
    </r>
    <r>
      <rPr>
        <i/>
        <sz val="9"/>
        <rFont val="Arial"/>
        <family val="2"/>
        <charset val="204"/>
      </rPr>
      <t>КОЛЕМАСОВ</t>
    </r>
  </si>
  <si>
    <r>
      <t xml:space="preserve">COUNTRY
</t>
    </r>
    <r>
      <rPr>
        <i/>
        <sz val="9"/>
        <rFont val="Arial"/>
        <family val="2"/>
        <charset val="204"/>
      </rPr>
      <t>КАНТРИ</t>
    </r>
  </si>
  <si>
    <t>Moscow  ,Equestrian Club " OTRADA"</t>
  </si>
  <si>
    <t>Trot</t>
  </si>
  <si>
    <t>Walk</t>
  </si>
  <si>
    <t>Canter</t>
  </si>
  <si>
    <t>C - Saleh R., FRA, Ringmark M., SWE, Eliseeva A., RUS</t>
  </si>
  <si>
    <t>5 years old</t>
  </si>
  <si>
    <t>6 years old</t>
  </si>
  <si>
    <t>7 years old</t>
  </si>
  <si>
    <t>Shuvalova M.
Шувалова М.</t>
  </si>
  <si>
    <t>EC Mechta 
КСК "Мечта</t>
  </si>
  <si>
    <r>
      <t xml:space="preserve">MARCUS
</t>
    </r>
    <r>
      <rPr>
        <i/>
        <sz val="9"/>
        <rFont val="Arial"/>
        <family val="2"/>
        <charset val="204"/>
      </rPr>
      <t>МАРКУС</t>
    </r>
  </si>
  <si>
    <t>С</t>
  </si>
  <si>
    <t>C - Romanov Y.,RUS, Wysocki K., USA, Toernbald L., DEN</t>
  </si>
  <si>
    <t>E -  Romanov Y.,RUS, Wysocki K., USA, C - Toernbald L., DEN</t>
  </si>
  <si>
    <r>
      <t xml:space="preserve"> H - ELISEEVA A., RUS,</t>
    </r>
    <r>
      <rPr>
        <b/>
        <sz val="11"/>
        <rFont val="Arial"/>
        <family val="2"/>
        <charset val="204"/>
      </rPr>
      <t xml:space="preserve"> C -  ROMANOV Y., RUS, </t>
    </r>
    <r>
      <rPr>
        <sz val="11"/>
        <rFont val="Arial"/>
        <family val="2"/>
        <charset val="204"/>
      </rPr>
      <t xml:space="preserve">B -WYSOCKI R., USA,                                                    </t>
    </r>
  </si>
  <si>
    <t xml:space="preserve">FEI Team Competition for Juniors </t>
  </si>
  <si>
    <t>FEI PreliminaryTest YH</t>
  </si>
  <si>
    <t>ЛП</t>
  </si>
  <si>
    <t>СП 1</t>
  </si>
  <si>
    <t>Serzhznovich A.
Сержанович А.</t>
  </si>
  <si>
    <r>
      <t xml:space="preserve"> H - ELISEEVA A., RUS,</t>
    </r>
    <r>
      <rPr>
        <b/>
        <sz val="10"/>
        <rFont val="Arial"/>
        <family val="2"/>
        <charset val="204"/>
      </rPr>
      <t xml:space="preserve"> C -  ROMANOV Y., RUS, </t>
    </r>
    <r>
      <rPr>
        <sz val="10"/>
        <rFont val="Arial"/>
        <family val="2"/>
        <charset val="204"/>
      </rPr>
      <t xml:space="preserve">B -WYSOCKI K., USA,   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                                                </t>
    </r>
  </si>
  <si>
    <t>31/08/2019</t>
  </si>
  <si>
    <t>ROMANOV Y., RUS</t>
  </si>
  <si>
    <t>Н</t>
  </si>
  <si>
    <t>Moscow, Equestrian Club " OTRADA"</t>
  </si>
  <si>
    <t>М</t>
  </si>
  <si>
    <t xml:space="preserve">WYSOCKI К., USA </t>
  </si>
  <si>
    <t xml:space="preserve">C -  WYSOCKI К., USA   </t>
  </si>
  <si>
    <r>
      <t xml:space="preserve">Е -TOERNBALD L., DEN  ,   </t>
    </r>
    <r>
      <rPr>
        <b/>
        <sz val="10"/>
        <rFont val="Arial"/>
        <family val="2"/>
        <charset val="204"/>
      </rPr>
      <t>C -  ELISEEVA A., RUS ,</t>
    </r>
    <r>
      <rPr>
        <sz val="10"/>
        <rFont val="Arial"/>
        <family val="2"/>
        <charset val="204"/>
      </rPr>
      <t xml:space="preserve"> M- WYSOCKI К., USA                                                    </t>
    </r>
  </si>
  <si>
    <t xml:space="preserve">M - WYSOCKI К., USA        </t>
  </si>
  <si>
    <r>
      <t xml:space="preserve"> H - WYSOCKI K.,</t>
    </r>
    <r>
      <rPr>
        <b/>
        <sz val="10"/>
        <rFont val="Arial"/>
        <family val="2"/>
        <charset val="204"/>
      </rPr>
      <t xml:space="preserve"> C - TOERNBALD L., DEN, </t>
    </r>
    <r>
      <rPr>
        <sz val="10"/>
        <rFont val="Arial"/>
        <family val="2"/>
        <charset val="204"/>
      </rPr>
      <t xml:space="preserve">B -  ROMANOV Y., RUS,   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                                                </t>
    </r>
  </si>
  <si>
    <t>Grand Prix Special</t>
  </si>
  <si>
    <t>FEI Final Test YH</t>
  </si>
  <si>
    <t>C - Saleh R., FRA, Ringmark M., SWE, Romanov Y., RUS</t>
  </si>
  <si>
    <t>E - Ringmark M., SWE, Eliseeva A., RUS, C - Saleh R., FRA</t>
  </si>
  <si>
    <t xml:space="preserve">Е -WYSOCKI R., USA                           M -  TOERNBALD L., DEN    </t>
  </si>
  <si>
    <t xml:space="preserve">C -  RINGMARK M.,  SWE </t>
  </si>
  <si>
    <t>H -   SALEH R., FRA                           В - Eliseeva A., RUS</t>
  </si>
  <si>
    <t>M/10
коб/10</t>
  </si>
  <si>
    <t>FEI PreliminaryTest 6 yo</t>
  </si>
  <si>
    <r>
      <t xml:space="preserve">KARTSEVO JEWEL STAR
</t>
    </r>
    <r>
      <rPr>
        <i/>
        <sz val="8"/>
        <rFont val="Arial"/>
        <family val="2"/>
        <charset val="204"/>
      </rPr>
      <t xml:space="preserve">КАРЦЕВО ДЖЕВЕЛ СТАР </t>
    </r>
  </si>
  <si>
    <t>Judjes "C"</t>
  </si>
  <si>
    <t>Saleh R., FRA, Ringmark M., SWE, Eliseeva A., RUS</t>
  </si>
  <si>
    <t>Elim</t>
  </si>
  <si>
    <t>FEI Preliminary Test YH 7 yo</t>
  </si>
  <si>
    <r>
      <t xml:space="preserve">BORZ 
</t>
    </r>
    <r>
      <rPr>
        <i/>
        <sz val="9"/>
        <rFont val="Arial"/>
        <family val="2"/>
        <charset val="204"/>
      </rPr>
      <t>БОРЗ</t>
    </r>
  </si>
  <si>
    <t>B</t>
  </si>
  <si>
    <t xml:space="preserve">C - Toernbald L., DEN, B -  Romanov Y.,RUS, Wysocki K., USA, </t>
  </si>
  <si>
    <t>C - Toernbald L., DEN</t>
  </si>
  <si>
    <t xml:space="preserve"> ROMANOV Y., RUS</t>
  </si>
  <si>
    <r>
      <t xml:space="preserve">Е - ELISEEVA A., RUS ,   </t>
    </r>
    <r>
      <rPr>
        <b/>
        <sz val="10"/>
        <rFont val="Arial"/>
        <family val="2"/>
        <charset val="204"/>
      </rPr>
      <t>C -  ROMANOV Y., RUS,</t>
    </r>
    <r>
      <rPr>
        <sz val="10"/>
        <rFont val="Arial"/>
        <family val="2"/>
        <charset val="204"/>
      </rPr>
      <t xml:space="preserve"> M- TOERNBALD L., DEN                                                    </t>
    </r>
  </si>
  <si>
    <t>Intermediate 1 Test</t>
  </si>
  <si>
    <t>106PS87</t>
  </si>
  <si>
    <t>106PU08</t>
  </si>
  <si>
    <t>Grand Prix Test - CDI-W</t>
  </si>
  <si>
    <t xml:space="preserve">C - SALEH R., FRA </t>
  </si>
  <si>
    <t xml:space="preserve">Е -TOERNBALD L., DEN                           M -   WYSOCKI К., USA   </t>
  </si>
  <si>
    <t xml:space="preserve">H - ROMANOV Y., RUS                            В -   RINGMARK M.,  SWE </t>
  </si>
  <si>
    <t xml:space="preserve">Е -WYSOCKI К., USA                          M -  TOERNBALD L., DEN      </t>
  </si>
  <si>
    <t xml:space="preserve">C -  RINGMARK M.,  SWE  </t>
  </si>
  <si>
    <t>H - SALEH R., FRA                              В -  ELISEEVA A., RUS</t>
  </si>
  <si>
    <t>FEI Final Test YH 7 yo</t>
  </si>
  <si>
    <t xml:space="preserve"> SALEH R., FRA </t>
  </si>
  <si>
    <t xml:space="preserve">Freestyle Juniors </t>
  </si>
  <si>
    <t>C - RINGMARK M.,  SWE</t>
  </si>
  <si>
    <t xml:space="preserve">H - ELISEEVA A., RUS            B - TOERNBALD L., DEN </t>
  </si>
  <si>
    <t>01/09/2019</t>
  </si>
  <si>
    <t>FEI Intermediate 1 Freestyle test</t>
  </si>
  <si>
    <t>TOERNBALD L., DEN</t>
  </si>
  <si>
    <t xml:space="preserve">Grand Prix Special </t>
  </si>
  <si>
    <t>RINGMARK M.,  SWE</t>
  </si>
  <si>
    <t>FEI Final Test 5 yo</t>
  </si>
  <si>
    <t>FEI Final Test 6 yo</t>
  </si>
  <si>
    <t>Juniors Individual  Competition Test</t>
  </si>
  <si>
    <t>Serzhаnovich A.
Сержанович А.</t>
  </si>
  <si>
    <t>Submission</t>
  </si>
  <si>
    <t>Perspektive</t>
  </si>
  <si>
    <t xml:space="preserve">Е - WYSOCKI K., USA             M - SALEH R., FRA                                   </t>
  </si>
  <si>
    <r>
      <t>E - ELISEEVA A., RUS,  H - ROMANOV Y., RUS,</t>
    </r>
    <r>
      <rPr>
        <b/>
        <sz val="9"/>
        <rFont val="Arial"/>
        <family val="2"/>
        <charset val="204"/>
      </rPr>
      <t xml:space="preserve"> C - TOERNBALD L., DEN, M - WYSOCKI K., USA, </t>
    </r>
    <r>
      <rPr>
        <sz val="9"/>
        <rFont val="Arial"/>
        <family val="2"/>
        <charset val="204"/>
      </rPr>
      <t xml:space="preserve">B - SALEH R., FRA    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                                                </t>
    </r>
  </si>
  <si>
    <t>Е -SALEH R., FRA                         M -  RINGMARK M.,  SWE</t>
  </si>
  <si>
    <t xml:space="preserve">C -   ROMANOV Y., RUS </t>
  </si>
  <si>
    <r>
      <t xml:space="preserve"> C - </t>
    </r>
    <r>
      <rPr>
        <sz val="10"/>
        <color theme="0" tint="-0.89999084444715716"/>
        <rFont val="Arial"/>
        <family val="2"/>
        <charset val="204"/>
      </rPr>
      <t>Eliseeva A., RUS</t>
    </r>
    <r>
      <rPr>
        <i/>
        <sz val="10"/>
        <color theme="0" tint="-0.89999084444715716"/>
        <rFont val="Arial"/>
        <family val="2"/>
        <charset val="204"/>
      </rPr>
      <t>, В - Ringmark M., SWE, Saleh R., FRA,</t>
    </r>
  </si>
  <si>
    <t>C -  Eliseeva A., RUS</t>
  </si>
  <si>
    <t>FEI DRESSAGE CDI-W/CDI3*/ CDI 2*/CDIJ/CDIYH</t>
  </si>
  <si>
    <t>Ret</t>
  </si>
  <si>
    <t xml:space="preserve">H - TOERNBALD L., DEN             В -WYSOCKI К., USA      </t>
  </si>
  <si>
    <r>
      <t>E - ЕLISEEVA A., RUS,  H - ROMANOV Y., RUS,</t>
    </r>
    <r>
      <rPr>
        <b/>
        <sz val="9"/>
        <rFont val="Arial"/>
        <family val="2"/>
        <charset val="204"/>
      </rPr>
      <t xml:space="preserve"> C - TOERNBALD L., DEN, M - WYSOCKI K., USA, </t>
    </r>
    <r>
      <rPr>
        <sz val="9"/>
        <rFont val="Arial"/>
        <family val="2"/>
        <charset val="204"/>
      </rPr>
      <t xml:space="preserve">B - SALEH R., FRA    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                                                </t>
    </r>
  </si>
  <si>
    <t xml:space="preserve">ROMANOV Y., RUS </t>
  </si>
  <si>
    <r>
      <t xml:space="preserve">SHARANGOVICH
</t>
    </r>
    <r>
      <rPr>
        <i/>
        <sz val="8"/>
        <rFont val="Arial"/>
        <family val="2"/>
        <charset val="204"/>
      </rPr>
      <t>ШАРАНГОВИЧ</t>
    </r>
  </si>
</sst>
</file>

<file path=xl/styles.xml><?xml version="1.0" encoding="utf-8"?>
<styleSheet xmlns="http://schemas.openxmlformats.org/spreadsheetml/2006/main">
  <numFmts count="4">
    <numFmt numFmtId="164" formatCode="hh:mm"/>
    <numFmt numFmtId="165" formatCode="0.0"/>
    <numFmt numFmtId="166" formatCode="0.000"/>
    <numFmt numFmtId="167" formatCode="h:mm;@"/>
  </numFmts>
  <fonts count="79">
    <font>
      <sz val="10"/>
      <name val="Arial Cyr"/>
      <family val="2"/>
      <charset val="204"/>
    </font>
    <font>
      <sz val="9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family val="2"/>
      <charset val="204"/>
    </font>
    <font>
      <sz val="10"/>
      <color theme="0" tint="-0.89999084444715716"/>
      <name val="Arial Cyr"/>
      <family val="2"/>
      <charset val="204"/>
    </font>
    <font>
      <sz val="10"/>
      <color theme="0" tint="-0.89999084444715716"/>
      <name val="Times New Roman"/>
      <family val="1"/>
      <charset val="204"/>
    </font>
    <font>
      <b/>
      <sz val="12"/>
      <color theme="0" tint="-0.89999084444715716"/>
      <name val="Times New Roman"/>
      <family val="1"/>
      <charset val="204"/>
    </font>
    <font>
      <sz val="12"/>
      <color theme="0" tint="-0.89999084444715716"/>
      <name val="Times New Roman"/>
      <family val="1"/>
      <charset val="204"/>
    </font>
    <font>
      <b/>
      <i/>
      <sz val="12"/>
      <color theme="0" tint="-0.89999084444715716"/>
      <name val="Times New Roman"/>
      <family val="1"/>
      <charset val="204"/>
    </font>
    <font>
      <sz val="10"/>
      <color theme="0" tint="-0.89999084444715716"/>
      <name val="Arial"/>
      <family val="2"/>
      <charset val="204"/>
    </font>
    <font>
      <b/>
      <i/>
      <sz val="12"/>
      <color theme="0" tint="-0.89999084444715716"/>
      <name val="Arial"/>
      <family val="2"/>
      <charset val="204"/>
    </font>
    <font>
      <b/>
      <i/>
      <sz val="22"/>
      <color theme="0" tint="-0.89999084444715716"/>
      <name val="Arial"/>
      <family val="2"/>
      <charset val="204"/>
    </font>
    <font>
      <sz val="26"/>
      <color theme="0" tint="-0.89999084444715716"/>
      <name val="Arial"/>
      <family val="2"/>
      <charset val="204"/>
    </font>
    <font>
      <b/>
      <i/>
      <sz val="14"/>
      <color theme="0" tint="-0.89999084444715716"/>
      <name val="Arial"/>
      <family val="2"/>
      <charset val="204"/>
    </font>
    <font>
      <i/>
      <sz val="12"/>
      <color theme="0" tint="-0.89999084444715716"/>
      <name val="Arial"/>
      <family val="2"/>
      <charset val="204"/>
    </font>
    <font>
      <sz val="9"/>
      <color theme="0" tint="-0.89999084444715716"/>
      <name val="Arial"/>
      <family val="2"/>
      <charset val="204"/>
    </font>
    <font>
      <b/>
      <sz val="12"/>
      <color theme="0" tint="-0.89999084444715716"/>
      <name val="Arial"/>
      <family val="2"/>
      <charset val="204"/>
    </font>
    <font>
      <b/>
      <sz val="9"/>
      <color theme="0" tint="-0.89999084444715716"/>
      <name val="Arial"/>
      <family val="2"/>
      <charset val="204"/>
    </font>
    <font>
      <b/>
      <sz val="10"/>
      <color theme="0" tint="-0.89999084444715716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theme="0" tint="-0.8999908444471571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6"/>
      <color theme="0" tint="-0.89999084444715716"/>
      <name val="Arial"/>
      <family val="2"/>
      <charset val="204"/>
    </font>
    <font>
      <sz val="12"/>
      <color theme="0" tint="-0.89999084444715716"/>
      <name val="Arial"/>
      <family val="2"/>
      <charset val="204"/>
    </font>
    <font>
      <i/>
      <sz val="9"/>
      <color theme="0" tint="-0.89999084444715716"/>
      <name val="Arial"/>
      <family val="2"/>
      <charset val="204"/>
    </font>
    <font>
      <sz val="7"/>
      <color theme="0" tint="-0.89999084444715716"/>
      <name val="Arial"/>
      <family val="2"/>
      <charset val="204"/>
    </font>
    <font>
      <b/>
      <i/>
      <sz val="18"/>
      <color theme="0" tint="-0.89999084444715716"/>
      <name val="Arial"/>
      <family val="2"/>
      <charset val="204"/>
    </font>
    <font>
      <b/>
      <i/>
      <sz val="20"/>
      <color theme="0" tint="-0.89999084444715716"/>
      <name val="Arial"/>
      <family val="2"/>
      <charset val="204"/>
    </font>
    <font>
      <b/>
      <i/>
      <sz val="16"/>
      <color theme="0" tint="-0.89999084444715716"/>
      <name val="Arial"/>
      <family val="2"/>
      <charset val="204"/>
    </font>
    <font>
      <b/>
      <i/>
      <sz val="18"/>
      <name val="Arial"/>
      <family val="2"/>
      <charset val="204"/>
    </font>
    <font>
      <b/>
      <i/>
      <sz val="10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i/>
      <sz val="12"/>
      <name val="Arial"/>
      <family val="2"/>
      <charset val="204"/>
    </font>
    <font>
      <i/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24"/>
      <name val="Arial"/>
      <family val="2"/>
      <charset val="204"/>
    </font>
    <font>
      <b/>
      <i/>
      <sz val="14"/>
      <name val="Arial"/>
      <family val="2"/>
      <charset val="204"/>
    </font>
    <font>
      <sz val="26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8"/>
      <name val="Arial"/>
      <family val="2"/>
      <charset val="204"/>
    </font>
    <font>
      <sz val="12"/>
      <name val="Arial"/>
      <family val="2"/>
      <charset val="204"/>
    </font>
    <font>
      <b/>
      <i/>
      <sz val="9"/>
      <color theme="0" tint="-0.89999084444715716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20"/>
      <name val="Arial"/>
      <family val="2"/>
      <charset val="204"/>
    </font>
    <font>
      <b/>
      <i/>
      <sz val="22"/>
      <name val="Arial"/>
      <family val="2"/>
      <charset val="204"/>
    </font>
    <font>
      <b/>
      <i/>
      <sz val="20"/>
      <color theme="1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b/>
      <i/>
      <sz val="10"/>
      <color theme="0" tint="-0.89999084444715716"/>
      <name val="Arial"/>
      <family val="2"/>
      <charset val="204"/>
    </font>
    <font>
      <i/>
      <sz val="16"/>
      <color theme="0" tint="-0.89999084444715716"/>
      <name val="Arial"/>
      <family val="2"/>
      <charset val="204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i/>
      <sz val="10"/>
      <color theme="0" tint="-0.89999084444715716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1"/>
    </font>
    <font>
      <sz val="10"/>
      <color theme="0"/>
      <name val="Arial"/>
      <family val="2"/>
      <charset val="204"/>
    </font>
    <font>
      <b/>
      <i/>
      <sz val="28"/>
      <name val="Arial"/>
      <family val="2"/>
      <charset val="204"/>
    </font>
    <font>
      <b/>
      <i/>
      <sz val="26"/>
      <name val="Arial"/>
      <family val="2"/>
      <charset val="204"/>
    </font>
    <font>
      <b/>
      <sz val="2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4">
    <xf numFmtId="0" fontId="0" fillId="0" borderId="0"/>
    <xf numFmtId="0" fontId="8" fillId="0" borderId="0"/>
    <xf numFmtId="0" fontId="2" fillId="0" borderId="0"/>
    <xf numFmtId="0" fontId="33" fillId="0" borderId="0"/>
    <xf numFmtId="0" fontId="33" fillId="0" borderId="0"/>
    <xf numFmtId="0" fontId="8" fillId="0" borderId="0"/>
    <xf numFmtId="0" fontId="33" fillId="0" borderId="0"/>
    <xf numFmtId="0" fontId="33" fillId="0" borderId="0"/>
    <xf numFmtId="0" fontId="8" fillId="0" borderId="0"/>
    <xf numFmtId="0" fontId="8" fillId="0" borderId="0"/>
    <xf numFmtId="0" fontId="33" fillId="0" borderId="0"/>
    <xf numFmtId="0" fontId="8" fillId="0" borderId="0"/>
    <xf numFmtId="9" fontId="8" fillId="0" borderId="0"/>
    <xf numFmtId="0" fontId="33" fillId="0" borderId="0"/>
  </cellStyleXfs>
  <cellXfs count="44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/>
    <xf numFmtId="0" fontId="10" fillId="0" borderId="0" xfId="0" applyFont="1" applyAlignment="1">
      <alignment horizontal="center"/>
    </xf>
    <xf numFmtId="0" fontId="14" fillId="0" borderId="0" xfId="0" applyFont="1"/>
    <xf numFmtId="0" fontId="16" fillId="0" borderId="0" xfId="0" applyFont="1" applyBorder="1" applyAlignment="1">
      <alignment horizontal="center"/>
    </xf>
    <xf numFmtId="0" fontId="17" fillId="0" borderId="0" xfId="0" applyFont="1"/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1" xfId="0" applyFont="1" applyFill="1" applyBorder="1" applyAlignment="1">
      <alignment horizontal="center" vertical="center" textRotation="90" wrapText="1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35" fillId="0" borderId="7" xfId="0" applyFont="1" applyBorder="1"/>
    <xf numFmtId="0" fontId="35" fillId="0" borderId="0" xfId="0" applyFont="1"/>
    <xf numFmtId="0" fontId="21" fillId="0" borderId="1" xfId="0" applyFont="1" applyBorder="1" applyAlignment="1">
      <alignment horizontal="centerContinuous" vertical="center"/>
    </xf>
    <xf numFmtId="164" fontId="34" fillId="0" borderId="1" xfId="0" applyNumberFormat="1" applyFont="1" applyBorder="1" applyAlignment="1">
      <alignment horizontal="centerContinuous" vertical="center"/>
    </xf>
    <xf numFmtId="0" fontId="22" fillId="0" borderId="1" xfId="0" applyFont="1" applyFill="1" applyBorder="1" applyAlignment="1">
      <alignment horizontal="centerContinuous" vertical="center"/>
    </xf>
    <xf numFmtId="0" fontId="20" fillId="0" borderId="1" xfId="0" applyFont="1" applyFill="1" applyBorder="1" applyAlignment="1">
      <alignment horizontal="centerContinuous" vertical="center"/>
    </xf>
    <xf numFmtId="0" fontId="22" fillId="0" borderId="1" xfId="0" applyFont="1" applyFill="1" applyBorder="1" applyAlignment="1">
      <alignment horizontal="centerContinuous" vertical="center" wrapText="1"/>
    </xf>
    <xf numFmtId="0" fontId="14" fillId="0" borderId="1" xfId="0" applyFont="1" applyFill="1" applyBorder="1" applyAlignment="1">
      <alignment horizontal="centerContinuous" vertical="center"/>
    </xf>
    <xf numFmtId="0" fontId="14" fillId="0" borderId="1" xfId="0" applyFont="1" applyFill="1" applyBorder="1" applyAlignment="1">
      <alignment horizontal="centerContinuous" vertical="center" wrapText="1"/>
    </xf>
    <xf numFmtId="0" fontId="20" fillId="0" borderId="1" xfId="0" applyFont="1" applyFill="1" applyBorder="1" applyAlignment="1">
      <alignment horizontal="centerContinuous" vertical="center" wrapText="1"/>
    </xf>
    <xf numFmtId="0" fontId="20" fillId="0" borderId="6" xfId="0" applyFont="1" applyFill="1" applyBorder="1" applyAlignment="1">
      <alignment horizontal="centerContinuous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0" fontId="36" fillId="0" borderId="0" xfId="0" applyFont="1"/>
    <xf numFmtId="0" fontId="20" fillId="0" borderId="0" xfId="0" applyFont="1" applyBorder="1" applyAlignment="1"/>
    <xf numFmtId="0" fontId="20" fillId="0" borderId="0" xfId="0" applyFont="1" applyBorder="1"/>
    <xf numFmtId="0" fontId="22" fillId="0" borderId="0" xfId="0" applyFont="1" applyBorder="1"/>
    <xf numFmtId="49" fontId="20" fillId="0" borderId="0" xfId="0" applyNumberFormat="1" applyFont="1" applyBorder="1" applyAlignment="1">
      <alignment horizontal="left"/>
    </xf>
    <xf numFmtId="0" fontId="33" fillId="0" borderId="0" xfId="0" applyFont="1"/>
    <xf numFmtId="0" fontId="43" fillId="0" borderId="0" xfId="0" applyFont="1"/>
    <xf numFmtId="0" fontId="31" fillId="0" borderId="7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vertical="center" wrapText="1"/>
    </xf>
    <xf numFmtId="0" fontId="33" fillId="0" borderId="7" xfId="1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vertical="center" wrapText="1"/>
    </xf>
    <xf numFmtId="0" fontId="47" fillId="0" borderId="7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5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0" fillId="0" borderId="0" xfId="0" applyFont="1" applyBorder="1" applyAlignment="1"/>
    <xf numFmtId="0" fontId="52" fillId="0" borderId="0" xfId="0" applyFont="1"/>
    <xf numFmtId="0" fontId="51" fillId="0" borderId="0" xfId="0" applyFont="1" applyBorder="1" applyAlignment="1">
      <alignment horizontal="right" vertical="center"/>
    </xf>
    <xf numFmtId="0" fontId="31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51" fillId="0" borderId="0" xfId="0" applyFont="1" applyAlignment="1">
      <alignment horizontal="center" vertical="center" wrapText="1"/>
    </xf>
    <xf numFmtId="0" fontId="56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/>
    <xf numFmtId="0" fontId="29" fillId="0" borderId="0" xfId="0" applyFont="1"/>
    <xf numFmtId="0" fontId="33" fillId="0" borderId="0" xfId="0" applyFont="1" applyBorder="1" applyAlignment="1"/>
    <xf numFmtId="0" fontId="33" fillId="0" borderId="0" xfId="0" applyFont="1" applyBorder="1"/>
    <xf numFmtId="0" fontId="28" fillId="0" borderId="0" xfId="0" applyFont="1" applyBorder="1"/>
    <xf numFmtId="0" fontId="31" fillId="0" borderId="0" xfId="0" applyFont="1" applyBorder="1"/>
    <xf numFmtId="49" fontId="44" fillId="0" borderId="3" xfId="0" applyNumberFormat="1" applyFont="1" applyBorder="1" applyAlignment="1">
      <alignment horizontal="left"/>
    </xf>
    <xf numFmtId="0" fontId="31" fillId="0" borderId="1" xfId="0" applyFont="1" applyFill="1" applyBorder="1" applyAlignment="1">
      <alignment horizontal="center" vertical="center" textRotation="90" wrapText="1"/>
    </xf>
    <xf numFmtId="165" fontId="33" fillId="0" borderId="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0" xfId="0" applyFont="1"/>
    <xf numFmtId="0" fontId="5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36" fillId="0" borderId="0" xfId="0" applyFont="1" applyAlignment="1">
      <alignment horizontal="left"/>
    </xf>
    <xf numFmtId="0" fontId="21" fillId="0" borderId="4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Continuous" vertical="center"/>
    </xf>
    <xf numFmtId="164" fontId="21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9" fillId="0" borderId="0" xfId="0" applyFont="1" applyBorder="1" applyAlignment="1">
      <alignment vertical="center"/>
    </xf>
    <xf numFmtId="0" fontId="56" fillId="0" borderId="0" xfId="0" applyFont="1" applyBorder="1" applyAlignment="1">
      <alignment horizontal="right" vertical="center"/>
    </xf>
    <xf numFmtId="0" fontId="33" fillId="0" borderId="0" xfId="0" applyFont="1" applyAlignment="1"/>
    <xf numFmtId="0" fontId="46" fillId="0" borderId="7" xfId="0" applyFont="1" applyFill="1" applyBorder="1" applyAlignment="1">
      <alignment horizontal="left" vertical="center" wrapText="1"/>
    </xf>
    <xf numFmtId="49" fontId="33" fillId="0" borderId="7" xfId="0" applyNumberFormat="1" applyFont="1" applyFill="1" applyBorder="1" applyAlignment="1">
      <alignment horizontal="center" vertical="center"/>
    </xf>
    <xf numFmtId="0" fontId="33" fillId="0" borderId="0" xfId="3"/>
    <xf numFmtId="0" fontId="33" fillId="0" borderId="0" xfId="3" applyAlignment="1">
      <alignment horizontal="left"/>
    </xf>
    <xf numFmtId="166" fontId="68" fillId="0" borderId="1" xfId="5" applyNumberFormat="1" applyFont="1" applyBorder="1" applyAlignment="1">
      <alignment horizontal="center" vertical="center" wrapText="1"/>
    </xf>
    <xf numFmtId="1" fontId="69" fillId="0" borderId="1" xfId="5" applyNumberFormat="1" applyFont="1" applyBorder="1" applyAlignment="1">
      <alignment horizontal="center" vertical="center" wrapText="1"/>
    </xf>
    <xf numFmtId="165" fontId="70" fillId="0" borderId="1" xfId="3" applyNumberFormat="1" applyFont="1" applyBorder="1" applyAlignment="1">
      <alignment horizontal="center" vertical="center"/>
    </xf>
    <xf numFmtId="165" fontId="70" fillId="0" borderId="2" xfId="3" applyNumberFormat="1" applyFont="1" applyBorder="1" applyAlignment="1">
      <alignment horizontal="center" vertical="center"/>
    </xf>
    <xf numFmtId="165" fontId="70" fillId="0" borderId="7" xfId="3" applyNumberFormat="1" applyFont="1" applyBorder="1" applyAlignment="1">
      <alignment horizontal="center" vertical="center"/>
    </xf>
    <xf numFmtId="1" fontId="5" fillId="0" borderId="1" xfId="3" applyNumberFormat="1" applyFont="1" applyFill="1" applyBorder="1" applyAlignment="1">
      <alignment horizontal="center" vertical="center" wrapText="1"/>
    </xf>
    <xf numFmtId="0" fontId="33" fillId="0" borderId="0" xfId="4"/>
    <xf numFmtId="0" fontId="64" fillId="0" borderId="0" xfId="0" applyFont="1" applyAlignment="1"/>
    <xf numFmtId="0" fontId="61" fillId="0" borderId="0" xfId="0" applyFont="1" applyBorder="1" applyAlignment="1">
      <alignment vertical="center"/>
    </xf>
    <xf numFmtId="0" fontId="66" fillId="0" borderId="0" xfId="0" applyFont="1" applyBorder="1" applyAlignment="1"/>
    <xf numFmtId="0" fontId="65" fillId="0" borderId="0" xfId="0" applyFont="1" applyAlignment="1"/>
    <xf numFmtId="0" fontId="60" fillId="0" borderId="0" xfId="0" applyFont="1" applyBorder="1" applyAlignment="1">
      <alignment vertical="center"/>
    </xf>
    <xf numFmtId="0" fontId="67" fillId="0" borderId="0" xfId="0" applyFont="1" applyBorder="1" applyAlignment="1">
      <alignment vertical="center"/>
    </xf>
    <xf numFmtId="2" fontId="68" fillId="0" borderId="4" xfId="5" applyNumberFormat="1" applyFont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Border="1"/>
    <xf numFmtId="0" fontId="31" fillId="0" borderId="1" xfId="0" applyFont="1" applyFill="1" applyBorder="1" applyAlignment="1">
      <alignment horizontal="center" vertical="center" textRotation="90" wrapText="1"/>
    </xf>
    <xf numFmtId="0" fontId="33" fillId="0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42" fillId="0" borderId="5" xfId="0" applyFont="1" applyBorder="1" applyAlignment="1"/>
    <xf numFmtId="0" fontId="22" fillId="0" borderId="1" xfId="0" applyFont="1" applyFill="1" applyBorder="1" applyAlignment="1">
      <alignment horizontal="center" vertical="center" textRotation="90" wrapText="1"/>
    </xf>
    <xf numFmtId="0" fontId="33" fillId="0" borderId="0" xfId="0" applyFont="1"/>
    <xf numFmtId="0" fontId="33" fillId="0" borderId="0" xfId="0" applyFont="1" applyAlignment="1">
      <alignment horizontal="left"/>
    </xf>
    <xf numFmtId="0" fontId="30" fillId="0" borderId="7" xfId="0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35" fillId="0" borderId="12" xfId="0" applyFont="1" applyBorder="1"/>
    <xf numFmtId="0" fontId="22" fillId="0" borderId="7" xfId="0" applyFont="1" applyFill="1" applyBorder="1" applyAlignment="1">
      <alignment horizontal="center" vertical="center" textRotation="90" wrapText="1"/>
    </xf>
    <xf numFmtId="164" fontId="30" fillId="0" borderId="7" xfId="0" applyNumberFormat="1" applyFont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textRotation="90" wrapText="1"/>
    </xf>
    <xf numFmtId="164" fontId="30" fillId="0" borderId="4" xfId="0" applyNumberFormat="1" applyFont="1" applyBorder="1" applyAlignment="1">
      <alignment horizontal="center" vertical="center"/>
    </xf>
    <xf numFmtId="0" fontId="14" fillId="0" borderId="7" xfId="0" applyFont="1" applyBorder="1"/>
    <xf numFmtId="0" fontId="66" fillId="0" borderId="7" xfId="0" applyFont="1" applyBorder="1" applyAlignment="1">
      <alignment horizontal="right" vertical="center"/>
    </xf>
    <xf numFmtId="0" fontId="33" fillId="0" borderId="0" xfId="0" applyFont="1"/>
    <xf numFmtId="0" fontId="15" fillId="0" borderId="0" xfId="0" applyFont="1" applyBorder="1" applyAlignment="1">
      <alignment horizontal="center"/>
    </xf>
    <xf numFmtId="166" fontId="29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wrapText="1"/>
    </xf>
    <xf numFmtId="0" fontId="33" fillId="0" borderId="4" xfId="0" applyFont="1" applyBorder="1" applyAlignment="1">
      <alignment horizontal="center" vertical="center"/>
    </xf>
    <xf numFmtId="165" fontId="33" fillId="0" borderId="4" xfId="0" applyNumberFormat="1" applyFont="1" applyBorder="1" applyAlignment="1">
      <alignment horizontal="center" vertical="center"/>
    </xf>
    <xf numFmtId="166" fontId="42" fillId="0" borderId="4" xfId="0" applyNumberFormat="1" applyFont="1" applyBorder="1" applyAlignment="1">
      <alignment horizontal="center" vertical="center"/>
    </xf>
    <xf numFmtId="0" fontId="29" fillId="0" borderId="3" xfId="0" applyFont="1" applyBorder="1" applyAlignment="1"/>
    <xf numFmtId="0" fontId="42" fillId="0" borderId="16" xfId="0" applyFont="1" applyBorder="1" applyAlignment="1"/>
    <xf numFmtId="0" fontId="33" fillId="0" borderId="1" xfId="0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 wrapText="1"/>
    </xf>
    <xf numFmtId="166" fontId="4" fillId="0" borderId="7" xfId="13" applyNumberFormat="1" applyFont="1" applyFill="1" applyBorder="1" applyAlignment="1">
      <alignment horizontal="center" vertical="center" wrapText="1"/>
    </xf>
    <xf numFmtId="0" fontId="72" fillId="0" borderId="7" xfId="0" applyFont="1" applyFill="1" applyBorder="1" applyAlignment="1">
      <alignment vertical="center" wrapText="1"/>
    </xf>
    <xf numFmtId="0" fontId="73" fillId="0" borderId="7" xfId="0" applyFont="1" applyFill="1" applyBorder="1" applyAlignment="1">
      <alignment vertical="center" wrapText="1"/>
    </xf>
    <xf numFmtId="0" fontId="33" fillId="0" borderId="16" xfId="0" applyFont="1" applyBorder="1" applyAlignment="1"/>
    <xf numFmtId="0" fontId="32" fillId="0" borderId="10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vertical="center" wrapText="1"/>
    </xf>
    <xf numFmtId="165" fontId="74" fillId="0" borderId="7" xfId="3" applyNumberFormat="1" applyFont="1" applyBorder="1" applyAlignment="1">
      <alignment horizontal="center" vertical="center"/>
    </xf>
    <xf numFmtId="165" fontId="74" fillId="0" borderId="2" xfId="3" applyNumberFormat="1" applyFont="1" applyBorder="1" applyAlignment="1">
      <alignment horizontal="center" vertical="center"/>
    </xf>
    <xf numFmtId="165" fontId="74" fillId="0" borderId="1" xfId="3" applyNumberFormat="1" applyFont="1" applyBorder="1" applyAlignment="1">
      <alignment horizontal="center" vertical="center"/>
    </xf>
    <xf numFmtId="0" fontId="33" fillId="0" borderId="0" xfId="3" applyFont="1"/>
    <xf numFmtId="1" fontId="33" fillId="0" borderId="4" xfId="5" applyNumberFormat="1" applyFont="1" applyBorder="1" applyAlignment="1">
      <alignment horizontal="center" vertical="center" wrapText="1"/>
    </xf>
    <xf numFmtId="2" fontId="28" fillId="0" borderId="4" xfId="5" applyNumberFormat="1" applyFont="1" applyBorder="1" applyAlignment="1">
      <alignment horizontal="center" vertical="center" wrapText="1"/>
    </xf>
    <xf numFmtId="166" fontId="28" fillId="0" borderId="6" xfId="5" applyNumberFormat="1" applyFont="1" applyBorder="1" applyAlignment="1">
      <alignment horizontal="center" vertical="center" wrapText="1"/>
    </xf>
    <xf numFmtId="0" fontId="33" fillId="0" borderId="7" xfId="3" applyFont="1" applyBorder="1"/>
    <xf numFmtId="1" fontId="33" fillId="0" borderId="1" xfId="5" applyNumberFormat="1" applyFont="1" applyBorder="1" applyAlignment="1">
      <alignment horizontal="center" vertical="center" wrapText="1"/>
    </xf>
    <xf numFmtId="0" fontId="33" fillId="0" borderId="7" xfId="3" applyFont="1" applyBorder="1" applyAlignment="1">
      <alignment horizontal="center" vertical="center"/>
    </xf>
    <xf numFmtId="165" fontId="28" fillId="0" borderId="12" xfId="3" applyNumberFormat="1" applyFont="1" applyBorder="1" applyAlignment="1">
      <alignment horizontal="center" vertical="center"/>
    </xf>
    <xf numFmtId="165" fontId="28" fillId="0" borderId="13" xfId="3" applyNumberFormat="1" applyFont="1" applyBorder="1" applyAlignment="1">
      <alignment horizontal="center" vertical="center"/>
    </xf>
    <xf numFmtId="165" fontId="28" fillId="0" borderId="4" xfId="3" applyNumberFormat="1" applyFont="1" applyBorder="1" applyAlignment="1">
      <alignment horizontal="center" vertical="center"/>
    </xf>
    <xf numFmtId="165" fontId="28" fillId="0" borderId="7" xfId="3" applyNumberFormat="1" applyFont="1" applyBorder="1" applyAlignment="1">
      <alignment horizontal="center" vertical="center"/>
    </xf>
    <xf numFmtId="165" fontId="28" fillId="0" borderId="2" xfId="3" applyNumberFormat="1" applyFont="1" applyBorder="1" applyAlignment="1">
      <alignment horizontal="center" vertical="center"/>
    </xf>
    <xf numFmtId="165" fontId="28" fillId="0" borderId="1" xfId="3" applyNumberFormat="1" applyFont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left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51" fillId="0" borderId="0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8" fillId="0" borderId="0" xfId="3" applyFont="1"/>
    <xf numFmtId="0" fontId="28" fillId="0" borderId="0" xfId="3" applyFont="1" applyAlignment="1">
      <alignment horizontal="left"/>
    </xf>
    <xf numFmtId="0" fontId="42" fillId="0" borderId="16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166" fontId="68" fillId="0" borderId="6" xfId="5" applyNumberFormat="1" applyFont="1" applyBorder="1" applyAlignment="1">
      <alignment horizontal="center" vertical="center" wrapText="1"/>
    </xf>
    <xf numFmtId="0" fontId="33" fillId="0" borderId="7" xfId="3" applyBorder="1" applyAlignment="1">
      <alignment horizontal="center" vertical="center"/>
    </xf>
    <xf numFmtId="0" fontId="33" fillId="0" borderId="0" xfId="0" applyFont="1"/>
    <xf numFmtId="0" fontId="67" fillId="0" borderId="0" xfId="0" applyFont="1" applyBorder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22" fillId="0" borderId="7" xfId="0" applyFont="1" applyFill="1" applyBorder="1" applyAlignment="1">
      <alignment horizontal="center" vertical="center" textRotation="90" wrapText="1"/>
    </xf>
    <xf numFmtId="0" fontId="64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3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textRotation="90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" fontId="33" fillId="0" borderId="7" xfId="0" applyNumberFormat="1" applyFont="1" applyBorder="1" applyAlignment="1">
      <alignment horizontal="center" vertical="center" wrapText="1"/>
    </xf>
    <xf numFmtId="165" fontId="33" fillId="0" borderId="7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166" fontId="42" fillId="0" borderId="7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 textRotation="90" wrapText="1"/>
    </xf>
    <xf numFmtId="0" fontId="42" fillId="0" borderId="0" xfId="0" applyFont="1" applyBorder="1" applyAlignment="1"/>
    <xf numFmtId="0" fontId="72" fillId="0" borderId="11" xfId="0" applyFont="1" applyFill="1" applyBorder="1" applyAlignment="1">
      <alignment vertical="center" wrapText="1"/>
    </xf>
    <xf numFmtId="0" fontId="72" fillId="0" borderId="1" xfId="0" applyFont="1" applyFill="1" applyBorder="1" applyAlignment="1">
      <alignment vertical="center" wrapText="1"/>
    </xf>
    <xf numFmtId="0" fontId="31" fillId="0" borderId="0" xfId="0" applyFont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165" fontId="33" fillId="0" borderId="10" xfId="0" applyNumberFormat="1" applyFont="1" applyFill="1" applyBorder="1" applyAlignment="1">
      <alignment horizontal="center" vertical="center" wrapText="1"/>
    </xf>
    <xf numFmtId="165" fontId="33" fillId="0" borderId="7" xfId="0" applyNumberFormat="1" applyFont="1" applyFill="1" applyBorder="1" applyAlignment="1">
      <alignment horizontal="center" vertical="center" wrapText="1"/>
    </xf>
    <xf numFmtId="165" fontId="33" fillId="0" borderId="12" xfId="0" applyNumberFormat="1" applyFont="1" applyFill="1" applyBorder="1" applyAlignment="1">
      <alignment horizontal="center" vertical="center" wrapText="1"/>
    </xf>
    <xf numFmtId="166" fontId="29" fillId="2" borderId="4" xfId="0" applyNumberFormat="1" applyFont="1" applyFill="1" applyBorder="1" applyAlignment="1">
      <alignment horizontal="center" vertical="center"/>
    </xf>
    <xf numFmtId="1" fontId="33" fillId="2" borderId="4" xfId="0" applyNumberFormat="1" applyFont="1" applyFill="1" applyBorder="1" applyAlignment="1">
      <alignment horizontal="center" vertical="center" wrapText="1"/>
    </xf>
    <xf numFmtId="165" fontId="33" fillId="2" borderId="1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165" fontId="33" fillId="2" borderId="4" xfId="0" applyNumberFormat="1" applyFont="1" applyFill="1" applyBorder="1" applyAlignment="1">
      <alignment horizontal="center" vertical="center"/>
    </xf>
    <xf numFmtId="166" fontId="42" fillId="2" borderId="4" xfId="0" applyNumberFormat="1" applyFont="1" applyFill="1" applyBorder="1" applyAlignment="1">
      <alignment horizontal="center" vertical="center"/>
    </xf>
    <xf numFmtId="2" fontId="28" fillId="0" borderId="13" xfId="5" applyNumberFormat="1" applyFont="1" applyBorder="1" applyAlignment="1">
      <alignment horizontal="center" vertical="center" wrapText="1"/>
    </xf>
    <xf numFmtId="165" fontId="28" fillId="0" borderId="10" xfId="3" applyNumberFormat="1" applyFont="1" applyBorder="1" applyAlignment="1">
      <alignment horizontal="center" vertical="center"/>
    </xf>
    <xf numFmtId="165" fontId="28" fillId="0" borderId="22" xfId="3" applyNumberFormat="1" applyFont="1" applyBorder="1" applyAlignment="1">
      <alignment horizontal="center" vertical="center"/>
    </xf>
    <xf numFmtId="165" fontId="28" fillId="0" borderId="9" xfId="3" applyNumberFormat="1" applyFont="1" applyBorder="1" applyAlignment="1">
      <alignment horizontal="center" vertical="center"/>
    </xf>
    <xf numFmtId="1" fontId="33" fillId="0" borderId="9" xfId="5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49" fillId="0" borderId="0" xfId="0" applyFont="1" applyAlignment="1">
      <alignment horizontal="right"/>
    </xf>
    <xf numFmtId="0" fontId="32" fillId="0" borderId="0" xfId="0" applyFont="1" applyAlignment="1">
      <alignment horizontal="center" vertical="center"/>
    </xf>
    <xf numFmtId="1" fontId="75" fillId="0" borderId="4" xfId="5" applyNumberFormat="1" applyFont="1" applyBorder="1" applyAlignment="1">
      <alignment horizontal="center" vertical="center" wrapText="1"/>
    </xf>
    <xf numFmtId="0" fontId="33" fillId="0" borderId="7" xfId="5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1" fillId="0" borderId="0" xfId="0" applyFont="1" applyAlignment="1">
      <alignment horizontal="left"/>
    </xf>
    <xf numFmtId="0" fontId="45" fillId="0" borderId="0" xfId="0" applyFont="1" applyAlignment="1">
      <alignment horizontal="left" vertical="center"/>
    </xf>
    <xf numFmtId="0" fontId="58" fillId="0" borderId="0" xfId="0" applyFont="1" applyBorder="1" applyAlignment="1"/>
    <xf numFmtId="0" fontId="58" fillId="0" borderId="0" xfId="0" applyFont="1" applyBorder="1"/>
    <xf numFmtId="0" fontId="54" fillId="0" borderId="0" xfId="0" applyFont="1" applyBorder="1"/>
    <xf numFmtId="49" fontId="58" fillId="0" borderId="3" xfId="0" applyNumberFormat="1" applyFont="1" applyBorder="1" applyAlignment="1">
      <alignment horizontal="right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49" fillId="0" borderId="7" xfId="2" applyFont="1" applyFill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/>
    </xf>
    <xf numFmtId="0" fontId="45" fillId="0" borderId="5" xfId="0" applyFont="1" applyBorder="1" applyAlignment="1">
      <alignment vertical="center"/>
    </xf>
    <xf numFmtId="0" fontId="45" fillId="0" borderId="5" xfId="0" applyFont="1" applyBorder="1" applyAlignment="1"/>
    <xf numFmtId="0" fontId="45" fillId="0" borderId="0" xfId="0" applyFont="1" applyBorder="1" applyAlignment="1">
      <alignment horizontal="left"/>
    </xf>
    <xf numFmtId="0" fontId="36" fillId="0" borderId="0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78" fillId="0" borderId="0" xfId="0" applyFont="1" applyBorder="1" applyAlignment="1"/>
    <xf numFmtId="0" fontId="61" fillId="0" borderId="0" xfId="0" applyFont="1" applyBorder="1" applyAlignment="1"/>
    <xf numFmtId="0" fontId="45" fillId="0" borderId="0" xfId="0" applyFont="1" applyAlignment="1">
      <alignment horizontal="left"/>
    </xf>
    <xf numFmtId="49" fontId="33" fillId="0" borderId="3" xfId="0" applyNumberFormat="1" applyFont="1" applyBorder="1" applyAlignment="1">
      <alignment horizontal="right"/>
    </xf>
    <xf numFmtId="0" fontId="55" fillId="0" borderId="1" xfId="0" applyFont="1" applyBorder="1" applyAlignment="1">
      <alignment horizontal="center" vertical="center"/>
    </xf>
    <xf numFmtId="0" fontId="51" fillId="0" borderId="5" xfId="0" applyFont="1" applyBorder="1" applyAlignment="1"/>
    <xf numFmtId="1" fontId="33" fillId="0" borderId="7" xfId="5" applyNumberFormat="1" applyFont="1" applyBorder="1" applyAlignment="1">
      <alignment horizontal="center" vertical="center" wrapText="1"/>
    </xf>
    <xf numFmtId="2" fontId="28" fillId="0" borderId="1" xfId="5" applyNumberFormat="1" applyFont="1" applyBorder="1" applyAlignment="1">
      <alignment vertical="center" wrapText="1"/>
    </xf>
    <xf numFmtId="165" fontId="28" fillId="0" borderId="25" xfId="3" applyNumberFormat="1" applyFont="1" applyBorder="1" applyAlignment="1">
      <alignment horizontal="center" vertical="center"/>
    </xf>
    <xf numFmtId="165" fontId="28" fillId="0" borderId="26" xfId="3" applyNumberFormat="1" applyFont="1" applyBorder="1" applyAlignment="1">
      <alignment horizontal="center" vertical="center"/>
    </xf>
    <xf numFmtId="165" fontId="28" fillId="0" borderId="27" xfId="3" applyNumberFormat="1" applyFont="1" applyBorder="1" applyAlignment="1">
      <alignment horizontal="center" vertical="center"/>
    </xf>
    <xf numFmtId="0" fontId="45" fillId="0" borderId="0" xfId="0" applyFont="1" applyBorder="1" applyAlignment="1"/>
    <xf numFmtId="0" fontId="21" fillId="0" borderId="7" xfId="0" applyFont="1" applyBorder="1" applyAlignment="1">
      <alignment horizontal="center" vertical="center"/>
    </xf>
    <xf numFmtId="167" fontId="30" fillId="0" borderId="7" xfId="0" applyNumberFormat="1" applyFont="1" applyBorder="1" applyAlignment="1">
      <alignment horizontal="center" vertical="center"/>
    </xf>
    <xf numFmtId="0" fontId="31" fillId="0" borderId="12" xfId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2" fontId="42" fillId="0" borderId="4" xfId="0" applyNumberFormat="1" applyFont="1" applyBorder="1" applyAlignment="1">
      <alignment horizontal="center" vertical="center" wrapText="1"/>
    </xf>
    <xf numFmtId="1" fontId="28" fillId="0" borderId="4" xfId="0" applyNumberFormat="1" applyFont="1" applyBorder="1" applyAlignment="1">
      <alignment horizontal="center" wrapText="1"/>
    </xf>
    <xf numFmtId="166" fontId="33" fillId="0" borderId="4" xfId="0" applyNumberFormat="1" applyFont="1" applyBorder="1" applyAlignment="1">
      <alignment horizontal="center" vertical="center" wrapText="1"/>
    </xf>
    <xf numFmtId="166" fontId="56" fillId="0" borderId="4" xfId="0" applyNumberFormat="1" applyFont="1" applyBorder="1" applyAlignment="1">
      <alignment horizontal="center" vertical="center" wrapText="1"/>
    </xf>
    <xf numFmtId="2" fontId="31" fillId="0" borderId="4" xfId="0" applyNumberFormat="1" applyFont="1" applyBorder="1" applyAlignment="1">
      <alignment horizontal="center" vertical="center"/>
    </xf>
    <xf numFmtId="2" fontId="49" fillId="0" borderId="4" xfId="0" applyNumberFormat="1" applyFont="1" applyBorder="1" applyAlignment="1">
      <alignment horizontal="center" vertical="center" wrapText="1"/>
    </xf>
    <xf numFmtId="1" fontId="32" fillId="0" borderId="4" xfId="0" applyNumberFormat="1" applyFont="1" applyBorder="1" applyAlignment="1">
      <alignment horizontal="center" wrapText="1"/>
    </xf>
    <xf numFmtId="0" fontId="31" fillId="0" borderId="4" xfId="0" applyFont="1" applyBorder="1" applyAlignment="1">
      <alignment horizontal="center" vertical="center"/>
    </xf>
    <xf numFmtId="166" fontId="31" fillId="0" borderId="4" xfId="0" applyNumberFormat="1" applyFont="1" applyBorder="1" applyAlignment="1">
      <alignment horizontal="center" vertical="center" wrapText="1"/>
    </xf>
    <xf numFmtId="166" fontId="49" fillId="0" borderId="4" xfId="0" applyNumberFormat="1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 vertical="center"/>
    </xf>
    <xf numFmtId="2" fontId="31" fillId="0" borderId="7" xfId="0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51" fillId="0" borderId="0" xfId="0" applyFont="1" applyBorder="1" applyAlignment="1"/>
    <xf numFmtId="2" fontId="32" fillId="0" borderId="4" xfId="0" applyNumberFormat="1" applyFont="1" applyBorder="1" applyAlignment="1">
      <alignment horizontal="center" vertical="center" wrapText="1"/>
    </xf>
    <xf numFmtId="0" fontId="73" fillId="0" borderId="7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28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textRotation="90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textRotation="90"/>
    </xf>
    <xf numFmtId="0" fontId="23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textRotation="90"/>
    </xf>
    <xf numFmtId="0" fontId="33" fillId="0" borderId="0" xfId="0" applyFont="1" applyAlignment="1">
      <alignment horizontal="left" vertical="center"/>
    </xf>
    <xf numFmtId="0" fontId="23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 wrapText="1"/>
    </xf>
    <xf numFmtId="0" fontId="71" fillId="0" borderId="7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30" fillId="0" borderId="7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textRotation="90"/>
    </xf>
    <xf numFmtId="0" fontId="22" fillId="0" borderId="9" xfId="0" applyFont="1" applyFill="1" applyBorder="1" applyAlignment="1">
      <alignment horizontal="center" vertical="center" textRotation="90" wrapText="1"/>
    </xf>
    <xf numFmtId="0" fontId="22" fillId="0" borderId="9" xfId="0" applyFont="1" applyFill="1" applyBorder="1" applyAlignment="1">
      <alignment horizontal="center" vertical="center" textRotation="90"/>
    </xf>
    <xf numFmtId="0" fontId="59" fillId="0" borderId="0" xfId="0" applyFont="1" applyBorder="1" applyAlignment="1">
      <alignment horizontal="left" vertical="center"/>
    </xf>
    <xf numFmtId="0" fontId="23" fillId="0" borderId="7" xfId="0" applyFont="1" applyFill="1" applyBorder="1" applyAlignment="1">
      <alignment horizontal="center" vertical="center" textRotation="90" wrapText="1"/>
    </xf>
    <xf numFmtId="0" fontId="23" fillId="0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wrapText="1"/>
    </xf>
    <xf numFmtId="0" fontId="42" fillId="0" borderId="5" xfId="0" applyFont="1" applyBorder="1" applyAlignment="1">
      <alignment horizontal="right"/>
    </xf>
    <xf numFmtId="0" fontId="32" fillId="0" borderId="1" xfId="0" applyFont="1" applyFill="1" applyBorder="1" applyAlignment="1">
      <alignment horizontal="center" vertical="center" textRotation="90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textRotation="90"/>
    </xf>
    <xf numFmtId="0" fontId="61" fillId="0" borderId="0" xfId="0" applyFont="1" applyBorder="1" applyAlignment="1">
      <alignment horizontal="center"/>
    </xf>
    <xf numFmtId="0" fontId="61" fillId="0" borderId="0" xfId="0" applyFont="1" applyAlignment="1">
      <alignment horizontal="center"/>
    </xf>
    <xf numFmtId="0" fontId="64" fillId="0" borderId="0" xfId="0" applyFont="1"/>
    <xf numFmtId="0" fontId="6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0" xfId="0" applyFont="1"/>
    <xf numFmtId="0" fontId="66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60" fillId="0" borderId="0" xfId="0" applyFont="1" applyBorder="1" applyAlignment="1"/>
    <xf numFmtId="0" fontId="60" fillId="0" borderId="0" xfId="0" applyFont="1" applyAlignment="1">
      <alignment horizontal="center"/>
    </xf>
    <xf numFmtId="0" fontId="65" fillId="0" borderId="0" xfId="0" applyFont="1"/>
    <xf numFmtId="0" fontId="60" fillId="0" borderId="0" xfId="0" applyFont="1" applyBorder="1" applyAlignment="1">
      <alignment horizontal="right" vertical="center"/>
    </xf>
    <xf numFmtId="0" fontId="67" fillId="0" borderId="0" xfId="0" applyFont="1" applyBorder="1" applyAlignment="1">
      <alignment vertical="center"/>
    </xf>
    <xf numFmtId="0" fontId="33" fillId="0" borderId="0" xfId="0" applyFont="1" applyAlignment="1">
      <alignment horizontal="left"/>
    </xf>
    <xf numFmtId="0" fontId="32" fillId="0" borderId="1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textRotation="90" wrapText="1"/>
    </xf>
    <xf numFmtId="0" fontId="33" fillId="0" borderId="1" xfId="0" applyFont="1" applyFill="1" applyBorder="1" applyAlignment="1">
      <alignment horizontal="center" vertical="center" wrapText="1"/>
    </xf>
    <xf numFmtId="0" fontId="62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/>
    </xf>
    <xf numFmtId="0" fontId="44" fillId="0" borderId="0" xfId="0" applyFont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2" fillId="0" borderId="9" xfId="5" applyFont="1" applyFill="1" applyBorder="1" applyAlignment="1">
      <alignment horizontal="center" vertical="center" wrapText="1"/>
    </xf>
    <xf numFmtId="0" fontId="32" fillId="0" borderId="4" xfId="5" applyFont="1" applyFill="1" applyBorder="1" applyAlignment="1">
      <alignment horizontal="center" vertical="center" wrapText="1"/>
    </xf>
    <xf numFmtId="0" fontId="31" fillId="0" borderId="7" xfId="5" applyFont="1" applyFill="1" applyBorder="1" applyAlignment="1">
      <alignment horizontal="center" vertical="center"/>
    </xf>
    <xf numFmtId="0" fontId="31" fillId="0" borderId="7" xfId="5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32" fillId="0" borderId="4" xfId="0" applyFont="1" applyFill="1" applyBorder="1" applyAlignment="1">
      <alignment horizontal="center" vertical="center" textRotation="90"/>
    </xf>
    <xf numFmtId="0" fontId="28" fillId="0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14" fontId="33" fillId="0" borderId="3" xfId="0" applyNumberFormat="1" applyFont="1" applyBorder="1" applyAlignment="1">
      <alignment horizontal="center"/>
    </xf>
    <xf numFmtId="2" fontId="28" fillId="0" borderId="18" xfId="5" applyNumberFormat="1" applyFont="1" applyBorder="1" applyAlignment="1">
      <alignment horizontal="center" vertical="center" wrapText="1"/>
    </xf>
    <xf numFmtId="2" fontId="28" fillId="0" borderId="3" xfId="5" applyNumberFormat="1" applyFont="1" applyBorder="1" applyAlignment="1">
      <alignment horizontal="center" vertical="center" wrapText="1"/>
    </xf>
    <xf numFmtId="2" fontId="28" fillId="0" borderId="19" xfId="5" applyNumberFormat="1" applyFont="1" applyBorder="1" applyAlignment="1">
      <alignment horizontal="center" vertical="center" wrapText="1"/>
    </xf>
    <xf numFmtId="0" fontId="71" fillId="0" borderId="16" xfId="0" applyFont="1" applyBorder="1" applyAlignment="1">
      <alignment horizontal="left"/>
    </xf>
    <xf numFmtId="0" fontId="71" fillId="0" borderId="17" xfId="0" applyFont="1" applyBorder="1" applyAlignment="1">
      <alignment horizontal="left"/>
    </xf>
    <xf numFmtId="0" fontId="33" fillId="0" borderId="14" xfId="5" applyFont="1" applyFill="1" applyBorder="1" applyAlignment="1">
      <alignment horizontal="center" vertical="center" wrapText="1"/>
    </xf>
    <xf numFmtId="0" fontId="33" fillId="0" borderId="11" xfId="5" applyFont="1" applyFill="1" applyBorder="1" applyAlignment="1">
      <alignment horizontal="center" vertical="center" wrapText="1"/>
    </xf>
    <xf numFmtId="0" fontId="33" fillId="0" borderId="9" xfId="5" applyFont="1" applyFill="1" applyBorder="1" applyAlignment="1">
      <alignment horizontal="center" vertical="center" wrapText="1"/>
    </xf>
    <xf numFmtId="0" fontId="33" fillId="0" borderId="4" xfId="5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/>
    </xf>
    <xf numFmtId="14" fontId="33" fillId="0" borderId="17" xfId="0" applyNumberFormat="1" applyFont="1" applyBorder="1" applyAlignment="1">
      <alignment horizontal="center"/>
    </xf>
    <xf numFmtId="166" fontId="29" fillId="0" borderId="20" xfId="0" applyNumberFormat="1" applyFont="1" applyBorder="1" applyAlignment="1">
      <alignment horizontal="center" vertical="center"/>
    </xf>
    <xf numFmtId="166" fontId="29" fillId="0" borderId="21" xfId="0" applyNumberFormat="1" applyFont="1" applyBorder="1" applyAlignment="1">
      <alignment horizontal="center" vertical="center"/>
    </xf>
    <xf numFmtId="166" fontId="29" fillId="0" borderId="2" xfId="0" applyNumberFormat="1" applyFont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 textRotation="90" wrapText="1"/>
    </xf>
    <xf numFmtId="0" fontId="28" fillId="0" borderId="7" xfId="0" applyFont="1" applyFill="1" applyBorder="1" applyAlignment="1">
      <alignment horizontal="center" vertical="center" wrapText="1"/>
    </xf>
    <xf numFmtId="2" fontId="28" fillId="0" borderId="23" xfId="5" applyNumberFormat="1" applyFont="1" applyBorder="1" applyAlignment="1">
      <alignment horizontal="center" vertical="center" wrapText="1"/>
    </xf>
    <xf numFmtId="2" fontId="28" fillId="0" borderId="17" xfId="5" applyNumberFormat="1" applyFont="1" applyBorder="1" applyAlignment="1">
      <alignment horizontal="center" vertical="center" wrapText="1"/>
    </xf>
    <xf numFmtId="2" fontId="28" fillId="0" borderId="24" xfId="5" applyNumberFormat="1" applyFont="1" applyBorder="1" applyAlignment="1">
      <alignment horizontal="center" vertical="center" wrapText="1"/>
    </xf>
    <xf numFmtId="0" fontId="49" fillId="0" borderId="0" xfId="0" applyFont="1" applyBorder="1" applyAlignment="1">
      <alignment horizontal="right" vertical="center"/>
    </xf>
    <xf numFmtId="0" fontId="32" fillId="0" borderId="6" xfId="0" applyFont="1" applyFill="1" applyBorder="1" applyAlignment="1">
      <alignment horizontal="center" vertical="center" textRotation="90" wrapText="1"/>
    </xf>
    <xf numFmtId="0" fontId="32" fillId="0" borderId="7" xfId="0" applyFont="1" applyFill="1" applyBorder="1" applyAlignment="1">
      <alignment horizontal="center" vertical="center" textRotation="90"/>
    </xf>
    <xf numFmtId="0" fontId="31" fillId="0" borderId="11" xfId="5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1" fillId="0" borderId="7" xfId="5" applyFont="1" applyFill="1" applyBorder="1" applyAlignment="1">
      <alignment horizontal="center" vertical="center" textRotation="90"/>
    </xf>
    <xf numFmtId="0" fontId="31" fillId="0" borderId="7" xfId="5" applyFont="1" applyFill="1" applyBorder="1" applyAlignment="1">
      <alignment horizontal="center" vertical="center" textRotation="90" wrapText="1"/>
    </xf>
    <xf numFmtId="0" fontId="7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/>
    </xf>
    <xf numFmtId="0" fontId="45" fillId="0" borderId="5" xfId="0" applyFont="1" applyBorder="1" applyAlignment="1">
      <alignment horizontal="right"/>
    </xf>
    <xf numFmtId="0" fontId="44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2" fontId="42" fillId="0" borderId="20" xfId="0" applyNumberFormat="1" applyFont="1" applyBorder="1" applyAlignment="1">
      <alignment horizontal="center" vertical="center" wrapText="1"/>
    </xf>
    <xf numFmtId="2" fontId="42" fillId="0" borderId="21" xfId="0" applyNumberFormat="1" applyFont="1" applyBorder="1" applyAlignment="1">
      <alignment horizontal="center" vertical="center" wrapText="1"/>
    </xf>
    <xf numFmtId="2" fontId="42" fillId="0" borderId="2" xfId="0" applyNumberFormat="1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/>
    </xf>
    <xf numFmtId="0" fontId="51" fillId="0" borderId="5" xfId="0" applyFont="1" applyBorder="1" applyAlignment="1">
      <alignment horizontal="right"/>
    </xf>
  </cellXfs>
  <cellStyles count="14">
    <cellStyle name="Excel Built-in Normal" xfId="1"/>
    <cellStyle name="Excel Built-in Normal 1" xfId="7"/>
    <cellStyle name="Обычный" xfId="0" builtinId="0"/>
    <cellStyle name="Обычный 2" xfId="3"/>
    <cellStyle name="Обычный 2 2" xfId="8"/>
    <cellStyle name="Обычный 2 3" xfId="9"/>
    <cellStyle name="Обычный 2 3 2" xfId="10"/>
    <cellStyle name="Обычный 3" xfId="6"/>
    <cellStyle name="Обычный 3 3 2" xfId="11"/>
    <cellStyle name="Обычный 4" xfId="2"/>
    <cellStyle name="Обычный_Выездка 2" xfId="4"/>
    <cellStyle name="Обычный_Измайлово-2003 2" xfId="13"/>
    <cellStyle name="Обычный_Тех.рез.езда молод.лош. 2" xfId="5"/>
    <cellStyle name="Процентный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4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jpeg"/><Relationship Id="rId1" Type="http://schemas.openxmlformats.org/officeDocument/2006/relationships/image" Target="../media/image4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jpeg"/><Relationship Id="rId1" Type="http://schemas.openxmlformats.org/officeDocument/2006/relationships/image" Target="../media/image4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jpeg"/><Relationship Id="rId1" Type="http://schemas.openxmlformats.org/officeDocument/2006/relationships/image" Target="../media/image4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jpeg"/><Relationship Id="rId1" Type="http://schemas.openxmlformats.org/officeDocument/2006/relationships/image" Target="../media/image4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jpeg"/><Relationship Id="rId1" Type="http://schemas.openxmlformats.org/officeDocument/2006/relationships/image" Target="../media/image4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jpeg"/><Relationship Id="rId1" Type="http://schemas.openxmlformats.org/officeDocument/2006/relationships/image" Target="../media/image4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7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7.png"/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7.png"/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7.pn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29564</xdr:rowOff>
    </xdr:from>
    <xdr:to>
      <xdr:col>2</xdr:col>
      <xdr:colOff>182782</xdr:colOff>
      <xdr:row>3</xdr:row>
      <xdr:rowOff>19049</xdr:rowOff>
    </xdr:to>
    <xdr:pic>
      <xdr:nvPicPr>
        <xdr:cNvPr id="126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29614"/>
          <a:ext cx="935257" cy="56098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609600</xdr:colOff>
      <xdr:row>0</xdr:row>
      <xdr:rowOff>79022</xdr:rowOff>
    </xdr:from>
    <xdr:to>
      <xdr:col>13</xdr:col>
      <xdr:colOff>447675</xdr:colOff>
      <xdr:row>1</xdr:row>
      <xdr:rowOff>105506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77025" y="79022"/>
          <a:ext cx="962025" cy="42653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533401</xdr:colOff>
      <xdr:row>1</xdr:row>
      <xdr:rowOff>169072</xdr:rowOff>
    </xdr:from>
    <xdr:to>
      <xdr:col>13</xdr:col>
      <xdr:colOff>457200</xdr:colOff>
      <xdr:row>2</xdr:row>
      <xdr:rowOff>271614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00826" y="569122"/>
          <a:ext cx="1047749" cy="36924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497468</xdr:colOff>
      <xdr:row>0</xdr:row>
      <xdr:rowOff>146008</xdr:rowOff>
    </xdr:from>
    <xdr:to>
      <xdr:col>23</xdr:col>
      <xdr:colOff>170448</xdr:colOff>
      <xdr:row>1</xdr:row>
      <xdr:rowOff>110290</xdr:rowOff>
    </xdr:to>
    <xdr:pic>
      <xdr:nvPicPr>
        <xdr:cNvPr id="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8543" y="146008"/>
          <a:ext cx="958855" cy="38338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19</xdr:col>
      <xdr:colOff>280737</xdr:colOff>
      <xdr:row>2</xdr:row>
      <xdr:rowOff>27573</xdr:rowOff>
    </xdr:from>
    <xdr:to>
      <xdr:col>23</xdr:col>
      <xdr:colOff>83343</xdr:colOff>
      <xdr:row>3</xdr:row>
      <xdr:rowOff>115654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81812" y="665748"/>
          <a:ext cx="1088481" cy="37383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20053</xdr:colOff>
      <xdr:row>0</xdr:row>
      <xdr:rowOff>200988</xdr:rowOff>
    </xdr:from>
    <xdr:to>
      <xdr:col>3</xdr:col>
      <xdr:colOff>1</xdr:colOff>
      <xdr:row>2</xdr:row>
      <xdr:rowOff>188244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7228" y="200988"/>
          <a:ext cx="961023" cy="62543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247651</xdr:rowOff>
    </xdr:from>
    <xdr:to>
      <xdr:col>3</xdr:col>
      <xdr:colOff>595313</xdr:colOff>
      <xdr:row>2</xdr:row>
      <xdr:rowOff>47624</xdr:rowOff>
    </xdr:to>
    <xdr:pic>
      <xdr:nvPicPr>
        <xdr:cNvPr id="9694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247651"/>
          <a:ext cx="1321594" cy="57387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285163</xdr:colOff>
      <xdr:row>2</xdr:row>
      <xdr:rowOff>332695</xdr:rowOff>
    </xdr:from>
    <xdr:to>
      <xdr:col>3</xdr:col>
      <xdr:colOff>642939</xdr:colOff>
      <xdr:row>4</xdr:row>
      <xdr:rowOff>199018</xdr:rowOff>
    </xdr:to>
    <xdr:pic>
      <xdr:nvPicPr>
        <xdr:cNvPr id="969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8538" y="1106601"/>
          <a:ext cx="1322182" cy="461636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30</xdr:col>
      <xdr:colOff>296463</xdr:colOff>
      <xdr:row>0</xdr:row>
      <xdr:rowOff>311264</xdr:rowOff>
    </xdr:from>
    <xdr:to>
      <xdr:col>34</xdr:col>
      <xdr:colOff>74838</xdr:colOff>
      <xdr:row>2</xdr:row>
      <xdr:rowOff>345282</xdr:rowOff>
    </xdr:to>
    <xdr:pic>
      <xdr:nvPicPr>
        <xdr:cNvPr id="969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917088" y="311264"/>
          <a:ext cx="1171406" cy="80792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76749</xdr:colOff>
      <xdr:row>0</xdr:row>
      <xdr:rowOff>209808</xdr:rowOff>
    </xdr:from>
    <xdr:to>
      <xdr:col>4</xdr:col>
      <xdr:colOff>473223</xdr:colOff>
      <xdr:row>1</xdr:row>
      <xdr:rowOff>202407</xdr:rowOff>
    </xdr:to>
    <xdr:pic>
      <xdr:nvPicPr>
        <xdr:cNvPr id="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8687" y="209808"/>
          <a:ext cx="1444224" cy="45694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530197</xdr:colOff>
      <xdr:row>1</xdr:row>
      <xdr:rowOff>183803</xdr:rowOff>
    </xdr:from>
    <xdr:to>
      <xdr:col>7</xdr:col>
      <xdr:colOff>338712</xdr:colOff>
      <xdr:row>2</xdr:row>
      <xdr:rowOff>280147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1285" y="654450"/>
          <a:ext cx="1388545" cy="37649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19</xdr:col>
      <xdr:colOff>392204</xdr:colOff>
      <xdr:row>1</xdr:row>
      <xdr:rowOff>24369</xdr:rowOff>
    </xdr:from>
    <xdr:to>
      <xdr:col>23</xdr:col>
      <xdr:colOff>109956</xdr:colOff>
      <xdr:row>3</xdr:row>
      <xdr:rowOff>12575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00028" y="495016"/>
          <a:ext cx="1140899" cy="62694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415416</xdr:colOff>
      <xdr:row>0</xdr:row>
      <xdr:rowOff>40475</xdr:rowOff>
    </xdr:from>
    <xdr:to>
      <xdr:col>24</xdr:col>
      <xdr:colOff>60473</xdr:colOff>
      <xdr:row>1</xdr:row>
      <xdr:rowOff>33074</xdr:rowOff>
    </xdr:to>
    <xdr:pic>
      <xdr:nvPicPr>
        <xdr:cNvPr id="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9666" y="40475"/>
          <a:ext cx="1454807" cy="458266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20</xdr:col>
      <xdr:colOff>85698</xdr:colOff>
      <xdr:row>2</xdr:row>
      <xdr:rowOff>25053</xdr:rowOff>
    </xdr:from>
    <xdr:to>
      <xdr:col>24</xdr:col>
      <xdr:colOff>169380</xdr:colOff>
      <xdr:row>3</xdr:row>
      <xdr:rowOff>36729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8531" y="765886"/>
          <a:ext cx="1374849" cy="37151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95870</xdr:colOff>
      <xdr:row>0</xdr:row>
      <xdr:rowOff>172535</xdr:rowOff>
    </xdr:from>
    <xdr:to>
      <xdr:col>3</xdr:col>
      <xdr:colOff>184039</xdr:colOff>
      <xdr:row>2</xdr:row>
      <xdr:rowOff>54908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620" y="172535"/>
          <a:ext cx="1146502" cy="623206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465242</xdr:colOff>
      <xdr:row>0</xdr:row>
      <xdr:rowOff>217036</xdr:rowOff>
    </xdr:from>
    <xdr:to>
      <xdr:col>6</xdr:col>
      <xdr:colOff>358547</xdr:colOff>
      <xdr:row>1</xdr:row>
      <xdr:rowOff>190500</xdr:rowOff>
    </xdr:to>
    <xdr:pic>
      <xdr:nvPicPr>
        <xdr:cNvPr id="867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4930" y="217036"/>
          <a:ext cx="1453023" cy="40208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27</xdr:col>
      <xdr:colOff>57619</xdr:colOff>
      <xdr:row>0</xdr:row>
      <xdr:rowOff>204789</xdr:rowOff>
    </xdr:from>
    <xdr:to>
      <xdr:col>30</xdr:col>
      <xdr:colOff>154782</xdr:colOff>
      <xdr:row>2</xdr:row>
      <xdr:rowOff>190501</xdr:rowOff>
    </xdr:to>
    <xdr:pic>
      <xdr:nvPicPr>
        <xdr:cNvPr id="867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71025" y="204789"/>
          <a:ext cx="1180632" cy="65246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20206</xdr:colOff>
      <xdr:row>0</xdr:row>
      <xdr:rowOff>175192</xdr:rowOff>
    </xdr:from>
    <xdr:to>
      <xdr:col>3</xdr:col>
      <xdr:colOff>283368</xdr:colOff>
      <xdr:row>1</xdr:row>
      <xdr:rowOff>202406</xdr:rowOff>
    </xdr:to>
    <xdr:pic>
      <xdr:nvPicPr>
        <xdr:cNvPr id="1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3581" y="175192"/>
          <a:ext cx="1239475" cy="45583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304818</xdr:colOff>
      <xdr:row>0</xdr:row>
      <xdr:rowOff>184152</xdr:rowOff>
    </xdr:from>
    <xdr:to>
      <xdr:col>29</xdr:col>
      <xdr:colOff>89784</xdr:colOff>
      <xdr:row>1</xdr:row>
      <xdr:rowOff>222251</xdr:rowOff>
    </xdr:to>
    <xdr:pic>
      <xdr:nvPicPr>
        <xdr:cNvPr id="150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18818" y="184152"/>
          <a:ext cx="1213716" cy="503766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25</xdr:col>
      <xdr:colOff>179917</xdr:colOff>
      <xdr:row>2</xdr:row>
      <xdr:rowOff>169334</xdr:rowOff>
    </xdr:from>
    <xdr:to>
      <xdr:col>30</xdr:col>
      <xdr:colOff>52917</xdr:colOff>
      <xdr:row>4</xdr:row>
      <xdr:rowOff>4256</xdr:rowOff>
    </xdr:to>
    <xdr:pic>
      <xdr:nvPicPr>
        <xdr:cNvPr id="15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93917" y="910167"/>
          <a:ext cx="1598083" cy="55458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73164</xdr:colOff>
      <xdr:row>0</xdr:row>
      <xdr:rowOff>201083</xdr:rowOff>
    </xdr:from>
    <xdr:to>
      <xdr:col>4</xdr:col>
      <xdr:colOff>179916</xdr:colOff>
      <xdr:row>2</xdr:row>
      <xdr:rowOff>320685</xdr:rowOff>
    </xdr:to>
    <xdr:pic>
      <xdr:nvPicPr>
        <xdr:cNvPr id="15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164" y="201083"/>
          <a:ext cx="1048669" cy="86043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304818</xdr:colOff>
      <xdr:row>0</xdr:row>
      <xdr:rowOff>184152</xdr:rowOff>
    </xdr:from>
    <xdr:to>
      <xdr:col>29</xdr:col>
      <xdr:colOff>89784</xdr:colOff>
      <xdr:row>1</xdr:row>
      <xdr:rowOff>222251</xdr:rowOff>
    </xdr:to>
    <xdr:pic>
      <xdr:nvPicPr>
        <xdr:cNvPr id="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63243" y="184152"/>
          <a:ext cx="1204191" cy="50482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25</xdr:col>
      <xdr:colOff>148167</xdr:colOff>
      <xdr:row>2</xdr:row>
      <xdr:rowOff>52917</xdr:rowOff>
    </xdr:from>
    <xdr:to>
      <xdr:col>30</xdr:col>
      <xdr:colOff>21167</xdr:colOff>
      <xdr:row>3</xdr:row>
      <xdr:rowOff>158749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45750" y="793750"/>
          <a:ext cx="1598084" cy="465666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73164</xdr:colOff>
      <xdr:row>0</xdr:row>
      <xdr:rowOff>201083</xdr:rowOff>
    </xdr:from>
    <xdr:to>
      <xdr:col>4</xdr:col>
      <xdr:colOff>179916</xdr:colOff>
      <xdr:row>2</xdr:row>
      <xdr:rowOff>320685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0339" y="201083"/>
          <a:ext cx="1040202" cy="86255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304818</xdr:colOff>
      <xdr:row>0</xdr:row>
      <xdr:rowOff>184152</xdr:rowOff>
    </xdr:from>
    <xdr:to>
      <xdr:col>28</xdr:col>
      <xdr:colOff>89784</xdr:colOff>
      <xdr:row>1</xdr:row>
      <xdr:rowOff>222251</xdr:rowOff>
    </xdr:to>
    <xdr:pic>
      <xdr:nvPicPr>
        <xdr:cNvPr id="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63243" y="184152"/>
          <a:ext cx="1204191" cy="50482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24</xdr:col>
      <xdr:colOff>351155</xdr:colOff>
      <xdr:row>2</xdr:row>
      <xdr:rowOff>179917</xdr:rowOff>
    </xdr:from>
    <xdr:to>
      <xdr:col>28</xdr:col>
      <xdr:colOff>232834</xdr:colOff>
      <xdr:row>3</xdr:row>
      <xdr:rowOff>253999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738" y="920750"/>
          <a:ext cx="1310429" cy="433916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73164</xdr:colOff>
      <xdr:row>0</xdr:row>
      <xdr:rowOff>201084</xdr:rowOff>
    </xdr:from>
    <xdr:to>
      <xdr:col>3</xdr:col>
      <xdr:colOff>257106</xdr:colOff>
      <xdr:row>2</xdr:row>
      <xdr:rowOff>169335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164" y="201084"/>
          <a:ext cx="1125859" cy="70908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18953</xdr:colOff>
      <xdr:row>0</xdr:row>
      <xdr:rowOff>227921</xdr:rowOff>
    </xdr:from>
    <xdr:to>
      <xdr:col>3</xdr:col>
      <xdr:colOff>559592</xdr:colOff>
      <xdr:row>2</xdr:row>
      <xdr:rowOff>1</xdr:rowOff>
    </xdr:to>
    <xdr:pic>
      <xdr:nvPicPr>
        <xdr:cNvPr id="1174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703" y="227921"/>
          <a:ext cx="1088327" cy="43883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71437</xdr:colOff>
      <xdr:row>0</xdr:row>
      <xdr:rowOff>263638</xdr:rowOff>
    </xdr:from>
    <xdr:to>
      <xdr:col>8</xdr:col>
      <xdr:colOff>50686</xdr:colOff>
      <xdr:row>1</xdr:row>
      <xdr:rowOff>218476</xdr:rowOff>
    </xdr:to>
    <xdr:pic>
      <xdr:nvPicPr>
        <xdr:cNvPr id="1174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0" y="263638"/>
          <a:ext cx="1181780" cy="38346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28</xdr:col>
      <xdr:colOff>250031</xdr:colOff>
      <xdr:row>0</xdr:row>
      <xdr:rowOff>145257</xdr:rowOff>
    </xdr:from>
    <xdr:to>
      <xdr:col>31</xdr:col>
      <xdr:colOff>154782</xdr:colOff>
      <xdr:row>2</xdr:row>
      <xdr:rowOff>86341</xdr:rowOff>
    </xdr:to>
    <xdr:pic>
      <xdr:nvPicPr>
        <xdr:cNvPr id="1174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63375" y="145257"/>
          <a:ext cx="1214438" cy="60783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2</xdr:row>
      <xdr:rowOff>75198</xdr:rowOff>
    </xdr:from>
    <xdr:to>
      <xdr:col>16</xdr:col>
      <xdr:colOff>571501</xdr:colOff>
      <xdr:row>3</xdr:row>
      <xdr:rowOff>170075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96400" y="589548"/>
          <a:ext cx="1000126" cy="35205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209550</xdr:colOff>
      <xdr:row>0</xdr:row>
      <xdr:rowOff>53601</xdr:rowOff>
    </xdr:from>
    <xdr:to>
      <xdr:col>2</xdr:col>
      <xdr:colOff>638175</xdr:colOff>
      <xdr:row>2</xdr:row>
      <xdr:rowOff>166010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53601"/>
          <a:ext cx="876300" cy="62675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15</xdr:col>
      <xdr:colOff>401089</xdr:colOff>
      <xdr:row>0</xdr:row>
      <xdr:rowOff>82758</xdr:rowOff>
    </xdr:from>
    <xdr:to>
      <xdr:col>16</xdr:col>
      <xdr:colOff>523875</xdr:colOff>
      <xdr:row>1</xdr:row>
      <xdr:rowOff>114300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402214" y="82758"/>
          <a:ext cx="846686" cy="38396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990</xdr:rowOff>
    </xdr:from>
    <xdr:to>
      <xdr:col>2</xdr:col>
      <xdr:colOff>48320</xdr:colOff>
      <xdr:row>2</xdr:row>
      <xdr:rowOff>214622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1040"/>
          <a:ext cx="800795" cy="48033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9525</xdr:colOff>
      <xdr:row>0</xdr:row>
      <xdr:rowOff>82758</xdr:rowOff>
    </xdr:from>
    <xdr:to>
      <xdr:col>13</xdr:col>
      <xdr:colOff>391830</xdr:colOff>
      <xdr:row>1</xdr:row>
      <xdr:rowOff>113263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72275" y="82758"/>
          <a:ext cx="810930" cy="43055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508366</xdr:colOff>
      <xdr:row>1</xdr:row>
      <xdr:rowOff>192850</xdr:rowOff>
    </xdr:from>
    <xdr:to>
      <xdr:col>13</xdr:col>
      <xdr:colOff>426521</xdr:colOff>
      <xdr:row>3</xdr:row>
      <xdr:rowOff>47625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5791" y="592900"/>
          <a:ext cx="1042105" cy="426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219074</xdr:colOff>
      <xdr:row>2</xdr:row>
      <xdr:rowOff>75198</xdr:rowOff>
    </xdr:from>
    <xdr:to>
      <xdr:col>19</xdr:col>
      <xdr:colOff>314325</xdr:colOff>
      <xdr:row>3</xdr:row>
      <xdr:rowOff>192316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01224" y="827673"/>
          <a:ext cx="1485901" cy="460018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171450</xdr:colOff>
      <xdr:row>0</xdr:row>
      <xdr:rowOff>247650</xdr:rowOff>
    </xdr:from>
    <xdr:to>
      <xdr:col>3</xdr:col>
      <xdr:colOff>676275</xdr:colOff>
      <xdr:row>2</xdr:row>
      <xdr:rowOff>162959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0125" y="247650"/>
          <a:ext cx="1219200" cy="66778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16</xdr:col>
      <xdr:colOff>257176</xdr:colOff>
      <xdr:row>0</xdr:row>
      <xdr:rowOff>73233</xdr:rowOff>
    </xdr:from>
    <xdr:to>
      <xdr:col>19</xdr:col>
      <xdr:colOff>87030</xdr:colOff>
      <xdr:row>1</xdr:row>
      <xdr:rowOff>162570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39326" y="73233"/>
          <a:ext cx="1220504" cy="54653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2</xdr:row>
      <xdr:rowOff>75198</xdr:rowOff>
    </xdr:from>
    <xdr:to>
      <xdr:col>16</xdr:col>
      <xdr:colOff>571501</xdr:colOff>
      <xdr:row>3</xdr:row>
      <xdr:rowOff>170075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589548"/>
          <a:ext cx="1000126" cy="35205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209550</xdr:colOff>
      <xdr:row>0</xdr:row>
      <xdr:rowOff>53601</xdr:rowOff>
    </xdr:from>
    <xdr:to>
      <xdr:col>2</xdr:col>
      <xdr:colOff>638175</xdr:colOff>
      <xdr:row>2</xdr:row>
      <xdr:rowOff>166010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53601"/>
          <a:ext cx="876300" cy="62675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15</xdr:col>
      <xdr:colOff>401089</xdr:colOff>
      <xdr:row>0</xdr:row>
      <xdr:rowOff>82758</xdr:rowOff>
    </xdr:from>
    <xdr:to>
      <xdr:col>16</xdr:col>
      <xdr:colOff>523875</xdr:colOff>
      <xdr:row>1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1714" y="82758"/>
          <a:ext cx="846686" cy="38396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219074</xdr:colOff>
      <xdr:row>2</xdr:row>
      <xdr:rowOff>75198</xdr:rowOff>
    </xdr:from>
    <xdr:to>
      <xdr:col>19</xdr:col>
      <xdr:colOff>314325</xdr:colOff>
      <xdr:row>3</xdr:row>
      <xdr:rowOff>192316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96424" y="827673"/>
          <a:ext cx="1485901" cy="460018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171450</xdr:colOff>
      <xdr:row>0</xdr:row>
      <xdr:rowOff>247650</xdr:rowOff>
    </xdr:from>
    <xdr:to>
      <xdr:col>3</xdr:col>
      <xdr:colOff>676275</xdr:colOff>
      <xdr:row>2</xdr:row>
      <xdr:rowOff>162959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0125" y="247650"/>
          <a:ext cx="1219200" cy="66778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16</xdr:col>
      <xdr:colOff>257176</xdr:colOff>
      <xdr:row>0</xdr:row>
      <xdr:rowOff>73233</xdr:rowOff>
    </xdr:from>
    <xdr:to>
      <xdr:col>19</xdr:col>
      <xdr:colOff>87030</xdr:colOff>
      <xdr:row>1</xdr:row>
      <xdr:rowOff>162570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34526" y="73233"/>
          <a:ext cx="1220504" cy="54653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191490</xdr:rowOff>
    </xdr:from>
    <xdr:to>
      <xdr:col>2</xdr:col>
      <xdr:colOff>328856</xdr:colOff>
      <xdr:row>4</xdr:row>
      <xdr:rowOff>38100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91540"/>
          <a:ext cx="1014656" cy="60861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688287</xdr:colOff>
      <xdr:row>0</xdr:row>
      <xdr:rowOff>54183</xdr:rowOff>
    </xdr:from>
    <xdr:to>
      <xdr:col>13</xdr:col>
      <xdr:colOff>448981</xdr:colOff>
      <xdr:row>1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50937" y="54183"/>
          <a:ext cx="884644" cy="46969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466725</xdr:colOff>
      <xdr:row>2</xdr:row>
      <xdr:rowOff>49975</xdr:rowOff>
    </xdr:from>
    <xdr:to>
      <xdr:col>13</xdr:col>
      <xdr:colOff>340797</xdr:colOff>
      <xdr:row>3</xdr:row>
      <xdr:rowOff>153418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29375" y="716725"/>
          <a:ext cx="998022" cy="40824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134339</xdr:rowOff>
    </xdr:from>
    <xdr:to>
      <xdr:col>2</xdr:col>
      <xdr:colOff>303451</xdr:colOff>
      <xdr:row>3</xdr:row>
      <xdr:rowOff>161924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534389"/>
          <a:ext cx="998776" cy="59908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13</xdr:col>
      <xdr:colOff>9526</xdr:colOff>
      <xdr:row>0</xdr:row>
      <xdr:rowOff>73233</xdr:rowOff>
    </xdr:from>
    <xdr:to>
      <xdr:col>14</xdr:col>
      <xdr:colOff>487081</xdr:colOff>
      <xdr:row>1</xdr:row>
      <xdr:rowOff>154309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72276" y="73233"/>
          <a:ext cx="906180" cy="481126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481906</xdr:colOff>
      <xdr:row>2</xdr:row>
      <xdr:rowOff>202376</xdr:rowOff>
    </xdr:from>
    <xdr:to>
      <xdr:col>14</xdr:col>
      <xdr:colOff>474147</xdr:colOff>
      <xdr:row>3</xdr:row>
      <xdr:rowOff>285750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49331" y="869126"/>
          <a:ext cx="1116191" cy="38817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201014</xdr:rowOff>
    </xdr:from>
    <xdr:to>
      <xdr:col>2</xdr:col>
      <xdr:colOff>268949</xdr:colOff>
      <xdr:row>3</xdr:row>
      <xdr:rowOff>161925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601064"/>
          <a:ext cx="964274" cy="53241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13</xdr:col>
      <xdr:colOff>104774</xdr:colOff>
      <xdr:row>0</xdr:row>
      <xdr:rowOff>73233</xdr:rowOff>
    </xdr:from>
    <xdr:to>
      <xdr:col>14</xdr:col>
      <xdr:colOff>487080</xdr:colOff>
      <xdr:row>1</xdr:row>
      <xdr:rowOff>103738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67524" y="73233"/>
          <a:ext cx="810931" cy="43055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450264</xdr:colOff>
      <xdr:row>2</xdr:row>
      <xdr:rowOff>21400</xdr:rowOff>
    </xdr:from>
    <xdr:to>
      <xdr:col>14</xdr:col>
      <xdr:colOff>416997</xdr:colOff>
      <xdr:row>3</xdr:row>
      <xdr:rowOff>123825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17689" y="688150"/>
          <a:ext cx="1090683" cy="407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191490</xdr:rowOff>
    </xdr:from>
    <xdr:to>
      <xdr:col>2</xdr:col>
      <xdr:colOff>328856</xdr:colOff>
      <xdr:row>4</xdr:row>
      <xdr:rowOff>38100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91540"/>
          <a:ext cx="1014656" cy="60861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688287</xdr:colOff>
      <xdr:row>0</xdr:row>
      <xdr:rowOff>54183</xdr:rowOff>
    </xdr:from>
    <xdr:to>
      <xdr:col>14</xdr:col>
      <xdr:colOff>448981</xdr:colOff>
      <xdr:row>1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50937" y="54183"/>
          <a:ext cx="884644" cy="46969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466725</xdr:colOff>
      <xdr:row>2</xdr:row>
      <xdr:rowOff>49975</xdr:rowOff>
    </xdr:from>
    <xdr:to>
      <xdr:col>14</xdr:col>
      <xdr:colOff>340797</xdr:colOff>
      <xdr:row>3</xdr:row>
      <xdr:rowOff>153418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29375" y="716725"/>
          <a:ext cx="998022" cy="40824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28575</xdr:rowOff>
    </xdr:from>
    <xdr:to>
      <xdr:col>2</xdr:col>
      <xdr:colOff>254244</xdr:colOff>
      <xdr:row>2</xdr:row>
      <xdr:rowOff>542924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428625"/>
          <a:ext cx="987669" cy="78104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609600</xdr:colOff>
      <xdr:row>0</xdr:row>
      <xdr:rowOff>79022</xdr:rowOff>
    </xdr:from>
    <xdr:to>
      <xdr:col>13</xdr:col>
      <xdr:colOff>447675</xdr:colOff>
      <xdr:row>1</xdr:row>
      <xdr:rowOff>105506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38925" y="79022"/>
          <a:ext cx="1038225" cy="42653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533401</xdr:colOff>
      <xdr:row>1</xdr:row>
      <xdr:rowOff>169072</xdr:rowOff>
    </xdr:from>
    <xdr:to>
      <xdr:col>13</xdr:col>
      <xdr:colOff>457200</xdr:colOff>
      <xdr:row>2</xdr:row>
      <xdr:rowOff>271614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62726" y="569122"/>
          <a:ext cx="1123949" cy="36924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66675</xdr:rowOff>
    </xdr:from>
    <xdr:to>
      <xdr:col>2</xdr:col>
      <xdr:colOff>227833</xdr:colOff>
      <xdr:row>3</xdr:row>
      <xdr:rowOff>81272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66725"/>
          <a:ext cx="1008883" cy="60514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13</xdr:col>
      <xdr:colOff>9525</xdr:colOff>
      <xdr:row>0</xdr:row>
      <xdr:rowOff>82758</xdr:rowOff>
    </xdr:from>
    <xdr:to>
      <xdr:col>14</xdr:col>
      <xdr:colOff>391830</xdr:colOff>
      <xdr:row>1</xdr:row>
      <xdr:rowOff>113263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29425" y="82758"/>
          <a:ext cx="810930" cy="43055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508366</xdr:colOff>
      <xdr:row>1</xdr:row>
      <xdr:rowOff>192851</xdr:rowOff>
    </xdr:from>
    <xdr:to>
      <xdr:col>14</xdr:col>
      <xdr:colOff>426521</xdr:colOff>
      <xdr:row>3</xdr:row>
      <xdr:rowOff>38101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99591" y="592901"/>
          <a:ext cx="1175455" cy="4358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497468</xdr:colOff>
      <xdr:row>0</xdr:row>
      <xdr:rowOff>146008</xdr:rowOff>
    </xdr:from>
    <xdr:to>
      <xdr:col>23</xdr:col>
      <xdr:colOff>170448</xdr:colOff>
      <xdr:row>1</xdr:row>
      <xdr:rowOff>110290</xdr:rowOff>
    </xdr:to>
    <xdr:pic>
      <xdr:nvPicPr>
        <xdr:cNvPr id="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29863" y="146008"/>
          <a:ext cx="956348" cy="38538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19</xdr:col>
      <xdr:colOff>280737</xdr:colOff>
      <xdr:row>2</xdr:row>
      <xdr:rowOff>27573</xdr:rowOff>
    </xdr:from>
    <xdr:to>
      <xdr:col>23</xdr:col>
      <xdr:colOff>83343</xdr:colOff>
      <xdr:row>3</xdr:row>
      <xdr:rowOff>115654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13132" y="669257"/>
          <a:ext cx="1085974" cy="37884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20053</xdr:colOff>
      <xdr:row>0</xdr:row>
      <xdr:rowOff>200988</xdr:rowOff>
    </xdr:from>
    <xdr:to>
      <xdr:col>3</xdr:col>
      <xdr:colOff>1</xdr:colOff>
      <xdr:row>2</xdr:row>
      <xdr:rowOff>188244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0737" y="200988"/>
          <a:ext cx="1022685" cy="62894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P30"/>
  <sheetViews>
    <sheetView view="pageBreakPreview" topLeftCell="A9" zoomScaleNormal="70" zoomScaleSheetLayoutView="100" workbookViewId="0">
      <selection activeCell="B10" sqref="B10:B15"/>
    </sheetView>
  </sheetViews>
  <sheetFormatPr defaultRowHeight="12.75"/>
  <cols>
    <col min="1" max="1" width="5.42578125" style="6" customWidth="1"/>
    <col min="2" max="2" width="7.85546875" style="6" customWidth="1"/>
    <col min="3" max="3" width="5" style="6" customWidth="1"/>
    <col min="4" max="4" width="10.7109375" style="6" customWidth="1"/>
    <col min="5" max="5" width="16" style="6" customWidth="1"/>
    <col min="6" max="6" width="9.7109375" style="6" hidden="1" customWidth="1"/>
    <col min="7" max="7" width="5.140625" style="6" customWidth="1"/>
    <col min="8" max="8" width="19.28515625" style="6" customWidth="1"/>
    <col min="9" max="9" width="10.85546875" style="6" hidden="1" customWidth="1"/>
    <col min="10" max="10" width="12.28515625" style="6" customWidth="1"/>
    <col min="11" max="11" width="9.28515625" style="6" customWidth="1"/>
    <col min="12" max="12" width="10.42578125" style="6" customWidth="1"/>
    <col min="13" max="13" width="6.42578125" style="6" customWidth="1"/>
    <col min="14" max="16384" width="9.140625" style="6"/>
  </cols>
  <sheetData>
    <row r="1" spans="1:16" s="13" customFormat="1" ht="31.5" customHeight="1">
      <c r="A1" s="320" t="s">
        <v>92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6" s="13" customFormat="1" ht="21" customHeight="1">
      <c r="A2" s="321" t="s">
        <v>60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6" s="15" customFormat="1" ht="24" customHeight="1">
      <c r="A3" s="322" t="s">
        <v>304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16" s="13" customFormat="1" ht="15" customHeight="1">
      <c r="D4" s="54" t="s">
        <v>25</v>
      </c>
      <c r="E4" s="60" t="s">
        <v>272</v>
      </c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6" s="13" customFormat="1" ht="15" customHeight="1">
      <c r="D5" s="17"/>
      <c r="E5" s="116" t="s">
        <v>273</v>
      </c>
      <c r="F5" s="115"/>
      <c r="G5" s="115"/>
      <c r="H5" s="115"/>
      <c r="I5" s="60"/>
      <c r="J5" s="60"/>
      <c r="K5" s="60"/>
      <c r="L5" s="60"/>
      <c r="M5" s="60"/>
      <c r="N5" s="60"/>
      <c r="O5" s="60"/>
    </row>
    <row r="6" spans="1:16" s="13" customFormat="1" ht="15" customHeight="1">
      <c r="D6" s="17"/>
      <c r="E6" s="147" t="s">
        <v>318</v>
      </c>
      <c r="F6" s="115"/>
      <c r="G6" s="115"/>
      <c r="H6" s="115"/>
      <c r="I6" s="60"/>
      <c r="J6" s="60"/>
      <c r="K6" s="60"/>
      <c r="L6" s="60"/>
      <c r="M6" s="60"/>
      <c r="N6" s="60"/>
      <c r="O6" s="60"/>
    </row>
    <row r="7" spans="1:16" s="16" customFormat="1" ht="27.75" customHeight="1">
      <c r="A7" s="55" t="s">
        <v>289</v>
      </c>
      <c r="B7" s="55"/>
      <c r="C7" s="56"/>
      <c r="D7" s="56"/>
      <c r="E7" s="56"/>
      <c r="F7" s="56"/>
      <c r="G7" s="57"/>
      <c r="H7" s="57"/>
      <c r="I7" s="57"/>
      <c r="J7" s="58"/>
      <c r="K7" s="59" t="s">
        <v>100</v>
      </c>
      <c r="L7" s="57"/>
      <c r="M7" s="57"/>
    </row>
    <row r="8" spans="1:16" s="13" customFormat="1" ht="41.25" customHeight="1">
      <c r="A8" s="330" t="s">
        <v>0</v>
      </c>
      <c r="B8" s="330" t="s">
        <v>28</v>
      </c>
      <c r="C8" s="331" t="s">
        <v>29</v>
      </c>
      <c r="D8" s="328" t="s">
        <v>93</v>
      </c>
      <c r="E8" s="328"/>
      <c r="F8" s="328" t="s">
        <v>1</v>
      </c>
      <c r="G8" s="332" t="s">
        <v>2</v>
      </c>
      <c r="H8" s="328" t="s">
        <v>94</v>
      </c>
      <c r="I8" s="329" t="s">
        <v>3</v>
      </c>
      <c r="J8" s="329" t="s">
        <v>95</v>
      </c>
      <c r="K8" s="325" t="s">
        <v>96</v>
      </c>
      <c r="L8" s="325" t="s">
        <v>97</v>
      </c>
      <c r="M8" s="326" t="s">
        <v>98</v>
      </c>
      <c r="N8" s="323" t="s">
        <v>99</v>
      </c>
    </row>
    <row r="9" spans="1:16" s="13" customFormat="1" ht="41.25" customHeight="1">
      <c r="A9" s="330"/>
      <c r="B9" s="330"/>
      <c r="C9" s="331"/>
      <c r="D9" s="328"/>
      <c r="E9" s="328"/>
      <c r="F9" s="328"/>
      <c r="G9" s="332"/>
      <c r="H9" s="328"/>
      <c r="I9" s="329"/>
      <c r="J9" s="329"/>
      <c r="K9" s="325"/>
      <c r="L9" s="325"/>
      <c r="M9" s="326"/>
      <c r="N9" s="324"/>
      <c r="P9" s="13" t="s">
        <v>306</v>
      </c>
    </row>
    <row r="10" spans="1:16" s="16" customFormat="1" ht="59.25" customHeight="1">
      <c r="A10" s="21">
        <v>1</v>
      </c>
      <c r="B10" s="22">
        <v>0.41666666666666669</v>
      </c>
      <c r="C10" s="78">
        <v>2</v>
      </c>
      <c r="D10" s="120" t="s">
        <v>281</v>
      </c>
      <c r="E10" s="120" t="s">
        <v>283</v>
      </c>
      <c r="F10" s="121">
        <v>102011854</v>
      </c>
      <c r="G10" s="62" t="s">
        <v>4</v>
      </c>
      <c r="H10" s="65" t="s">
        <v>212</v>
      </c>
      <c r="I10" s="64" t="s">
        <v>52</v>
      </c>
      <c r="J10" s="66" t="s">
        <v>213</v>
      </c>
      <c r="K10" s="67" t="s">
        <v>53</v>
      </c>
      <c r="L10" s="67" t="s">
        <v>65</v>
      </c>
      <c r="M10" s="67" t="s">
        <v>19</v>
      </c>
      <c r="N10" s="67" t="s">
        <v>5</v>
      </c>
      <c r="P10" s="16">
        <v>8</v>
      </c>
    </row>
    <row r="11" spans="1:16" s="16" customFormat="1" ht="59.25" customHeight="1">
      <c r="A11" s="21">
        <v>2</v>
      </c>
      <c r="B11" s="22">
        <v>0.42152777777777778</v>
      </c>
      <c r="C11" s="78">
        <v>7</v>
      </c>
      <c r="D11" s="63" t="s">
        <v>214</v>
      </c>
      <c r="E11" s="63" t="s">
        <v>215</v>
      </c>
      <c r="F11" s="64">
        <v>10195136</v>
      </c>
      <c r="G11" s="62" t="s">
        <v>4</v>
      </c>
      <c r="H11" s="65" t="s">
        <v>282</v>
      </c>
      <c r="I11" s="64" t="s">
        <v>216</v>
      </c>
      <c r="J11" s="66"/>
      <c r="K11" s="67" t="s">
        <v>58</v>
      </c>
      <c r="L11" s="67" t="s">
        <v>10</v>
      </c>
      <c r="M11" s="67" t="s">
        <v>195</v>
      </c>
      <c r="N11" s="76" t="s">
        <v>145</v>
      </c>
      <c r="P11" s="16">
        <v>3</v>
      </c>
    </row>
    <row r="12" spans="1:16" s="16" customFormat="1" ht="59.25" customHeight="1">
      <c r="A12" s="21">
        <v>3</v>
      </c>
      <c r="B12" s="22">
        <v>0.42638888888888898</v>
      </c>
      <c r="C12" s="78">
        <v>28</v>
      </c>
      <c r="D12" s="63" t="s">
        <v>189</v>
      </c>
      <c r="E12" s="63" t="s">
        <v>190</v>
      </c>
      <c r="F12" s="64">
        <v>10117756</v>
      </c>
      <c r="G12" s="62" t="s">
        <v>4</v>
      </c>
      <c r="H12" s="65" t="s">
        <v>191</v>
      </c>
      <c r="I12" s="64" t="s">
        <v>192</v>
      </c>
      <c r="J12" s="66" t="s">
        <v>193</v>
      </c>
      <c r="K12" s="67" t="s">
        <v>69</v>
      </c>
      <c r="L12" s="67" t="s">
        <v>8</v>
      </c>
      <c r="M12" s="67" t="s">
        <v>194</v>
      </c>
      <c r="N12" s="67" t="s">
        <v>145</v>
      </c>
      <c r="P12" s="16">
        <v>2</v>
      </c>
    </row>
    <row r="13" spans="1:16" s="16" customFormat="1" ht="59.25" customHeight="1">
      <c r="A13" s="21">
        <v>4</v>
      </c>
      <c r="B13" s="22">
        <v>0.43125000000000002</v>
      </c>
      <c r="C13" s="78">
        <v>21</v>
      </c>
      <c r="D13" s="63" t="s">
        <v>205</v>
      </c>
      <c r="E13" s="63" t="s">
        <v>206</v>
      </c>
      <c r="F13" s="64">
        <v>10149704</v>
      </c>
      <c r="G13" s="62" t="s">
        <v>4</v>
      </c>
      <c r="H13" s="65" t="s">
        <v>207</v>
      </c>
      <c r="I13" s="64" t="s">
        <v>66</v>
      </c>
      <c r="J13" s="66" t="s">
        <v>21</v>
      </c>
      <c r="K13" s="67" t="s">
        <v>53</v>
      </c>
      <c r="L13" s="67" t="s">
        <v>65</v>
      </c>
      <c r="M13" s="67" t="s">
        <v>67</v>
      </c>
      <c r="N13" s="70" t="s">
        <v>18</v>
      </c>
      <c r="P13" s="16">
        <v>6</v>
      </c>
    </row>
    <row r="14" spans="1:16" s="16" customFormat="1" ht="59.25" customHeight="1">
      <c r="A14" s="21">
        <v>5</v>
      </c>
      <c r="B14" s="22">
        <v>0.43611111111111101</v>
      </c>
      <c r="C14" s="78">
        <v>22</v>
      </c>
      <c r="D14" s="63" t="s">
        <v>201</v>
      </c>
      <c r="E14" s="63" t="s">
        <v>202</v>
      </c>
      <c r="F14" s="64">
        <v>10201571</v>
      </c>
      <c r="G14" s="62" t="s">
        <v>4</v>
      </c>
      <c r="H14" s="65" t="s">
        <v>203</v>
      </c>
      <c r="I14" s="64" t="s">
        <v>81</v>
      </c>
      <c r="J14" s="66" t="s">
        <v>204</v>
      </c>
      <c r="K14" s="67" t="s">
        <v>53</v>
      </c>
      <c r="L14" s="67" t="s">
        <v>65</v>
      </c>
      <c r="M14" s="67" t="s">
        <v>56</v>
      </c>
      <c r="N14" s="67" t="s">
        <v>7</v>
      </c>
      <c r="P14" s="16">
        <v>1</v>
      </c>
    </row>
    <row r="15" spans="1:16" s="16" customFormat="1" ht="59.25" customHeight="1">
      <c r="A15" s="21">
        <v>6</v>
      </c>
      <c r="B15" s="22">
        <v>0.44097222222222199</v>
      </c>
      <c r="C15" s="78">
        <v>25</v>
      </c>
      <c r="D15" s="63" t="s">
        <v>208</v>
      </c>
      <c r="E15" s="63" t="s">
        <v>209</v>
      </c>
      <c r="F15" s="64">
        <v>10140828</v>
      </c>
      <c r="G15" s="62" t="s">
        <v>4</v>
      </c>
      <c r="H15" s="65" t="s">
        <v>210</v>
      </c>
      <c r="I15" s="64" t="s">
        <v>68</v>
      </c>
      <c r="J15" s="66" t="s">
        <v>211</v>
      </c>
      <c r="K15" s="67" t="s">
        <v>69</v>
      </c>
      <c r="L15" s="67" t="s">
        <v>8</v>
      </c>
      <c r="M15" s="67" t="s">
        <v>15</v>
      </c>
      <c r="N15" s="67" t="s">
        <v>5</v>
      </c>
      <c r="P15" s="16">
        <v>4</v>
      </c>
    </row>
    <row r="16" spans="1:16" s="16" customFormat="1" ht="59.25" customHeight="1">
      <c r="A16" s="21">
        <v>7</v>
      </c>
      <c r="B16" s="22">
        <v>0.44583333333333303</v>
      </c>
      <c r="C16" s="78">
        <v>34</v>
      </c>
      <c r="D16" s="63" t="s">
        <v>196</v>
      </c>
      <c r="E16" s="63" t="s">
        <v>197</v>
      </c>
      <c r="F16" s="64">
        <v>10174296</v>
      </c>
      <c r="G16" s="62" t="s">
        <v>4</v>
      </c>
      <c r="H16" s="65" t="s">
        <v>198</v>
      </c>
      <c r="I16" s="64" t="s">
        <v>199</v>
      </c>
      <c r="J16" s="66" t="s">
        <v>200</v>
      </c>
      <c r="K16" s="67" t="s">
        <v>14</v>
      </c>
      <c r="L16" s="67" t="s">
        <v>8</v>
      </c>
      <c r="M16" s="67" t="s">
        <v>80</v>
      </c>
      <c r="N16" s="67" t="s">
        <v>7</v>
      </c>
      <c r="P16" s="16">
        <v>7</v>
      </c>
    </row>
    <row r="17" spans="1:16" s="16" customFormat="1" ht="59.25" customHeight="1">
      <c r="A17" s="21">
        <v>8</v>
      </c>
      <c r="B17" s="22">
        <v>0.45069444444444401</v>
      </c>
      <c r="C17" s="78">
        <v>1</v>
      </c>
      <c r="D17" s="63" t="s">
        <v>184</v>
      </c>
      <c r="E17" s="63" t="s">
        <v>185</v>
      </c>
      <c r="F17" s="64">
        <v>10200231</v>
      </c>
      <c r="G17" s="62" t="s">
        <v>4</v>
      </c>
      <c r="H17" s="65" t="s">
        <v>186</v>
      </c>
      <c r="I17" s="64" t="s">
        <v>187</v>
      </c>
      <c r="J17" s="66" t="s">
        <v>188</v>
      </c>
      <c r="K17" s="67" t="s">
        <v>11</v>
      </c>
      <c r="L17" s="67" t="s">
        <v>6</v>
      </c>
      <c r="M17" s="67" t="s">
        <v>163</v>
      </c>
      <c r="N17" s="70" t="s">
        <v>18</v>
      </c>
      <c r="P17" s="16">
        <v>5</v>
      </c>
    </row>
    <row r="18" spans="1:16" s="40" customFormat="1" ht="39.75" customHeight="1">
      <c r="A18" s="28"/>
      <c r="B18" s="29"/>
      <c r="C18" s="30"/>
      <c r="D18" s="32"/>
      <c r="E18" s="32"/>
      <c r="F18" s="33"/>
      <c r="G18" s="31"/>
      <c r="H18" s="34"/>
      <c r="I18" s="35"/>
      <c r="J18" s="36"/>
      <c r="K18" s="37"/>
      <c r="L18" s="37"/>
      <c r="M18" s="38"/>
      <c r="N18" s="39"/>
    </row>
    <row r="19" spans="1:16" s="40" customFormat="1" ht="39.75" customHeight="1">
      <c r="A19" s="41"/>
      <c r="B19" s="42"/>
      <c r="C19" s="43"/>
      <c r="D19" s="45"/>
      <c r="E19" s="45"/>
      <c r="F19" s="46"/>
      <c r="G19" s="44"/>
      <c r="H19" s="45"/>
      <c r="I19" s="47"/>
      <c r="J19" s="48"/>
      <c r="K19" s="48"/>
      <c r="L19" s="48"/>
      <c r="M19" s="49"/>
      <c r="N19" s="39"/>
    </row>
    <row r="20" spans="1:16" s="40" customFormat="1" ht="39.75" customHeight="1">
      <c r="A20" s="28"/>
      <c r="B20" s="29"/>
      <c r="C20" s="30"/>
      <c r="D20" s="32"/>
      <c r="E20" s="32"/>
      <c r="F20" s="33"/>
      <c r="G20" s="31"/>
      <c r="H20" s="34"/>
      <c r="I20" s="35"/>
      <c r="J20" s="36"/>
      <c r="K20" s="37"/>
      <c r="L20" s="37"/>
      <c r="M20" s="38"/>
      <c r="N20" s="39"/>
    </row>
    <row r="21" spans="1:16" s="40" customFormat="1" ht="39.75" customHeight="1">
      <c r="A21" s="28"/>
      <c r="B21" s="29"/>
      <c r="C21" s="30"/>
      <c r="D21" s="32"/>
      <c r="E21" s="32"/>
      <c r="F21" s="33"/>
      <c r="G21" s="31"/>
      <c r="H21" s="34"/>
      <c r="I21" s="35"/>
      <c r="J21" s="36"/>
      <c r="K21" s="37"/>
      <c r="L21" s="37"/>
      <c r="M21" s="38"/>
      <c r="N21" s="39"/>
    </row>
    <row r="22" spans="1:16" s="40" customFormat="1" ht="39.75" customHeight="1">
      <c r="A22" s="28"/>
      <c r="B22" s="29"/>
      <c r="C22" s="30"/>
      <c r="D22" s="32"/>
      <c r="E22" s="32"/>
      <c r="F22" s="33"/>
      <c r="G22" s="31"/>
      <c r="H22" s="34"/>
      <c r="I22" s="35"/>
      <c r="J22" s="36"/>
      <c r="K22" s="50"/>
      <c r="L22" s="37"/>
      <c r="M22" s="38"/>
      <c r="N22" s="39"/>
    </row>
    <row r="23" spans="1:16" s="40" customFormat="1" ht="39.75" customHeight="1">
      <c r="A23" s="28"/>
      <c r="B23" s="29"/>
      <c r="C23" s="30"/>
      <c r="D23" s="32"/>
      <c r="E23" s="32"/>
      <c r="F23" s="33"/>
      <c r="G23" s="31"/>
      <c r="H23" s="51"/>
      <c r="I23" s="35"/>
      <c r="J23" s="36"/>
      <c r="K23" s="37"/>
      <c r="L23" s="37"/>
      <c r="M23" s="38"/>
      <c r="N23" s="39"/>
    </row>
    <row r="24" spans="1:16" s="40" customFormat="1" ht="39.75" customHeight="1">
      <c r="A24" s="28"/>
      <c r="B24" s="29"/>
      <c r="C24" s="30"/>
      <c r="D24" s="32"/>
      <c r="E24" s="32"/>
      <c r="F24" s="33"/>
      <c r="G24" s="31"/>
      <c r="H24" s="34"/>
      <c r="I24" s="35"/>
      <c r="J24" s="36"/>
      <c r="K24" s="37"/>
      <c r="L24" s="37"/>
      <c r="M24" s="38"/>
      <c r="N24" s="39"/>
    </row>
    <row r="25" spans="1:16" s="40" customFormat="1" ht="39.75" customHeight="1">
      <c r="A25" s="28"/>
      <c r="B25" s="29"/>
      <c r="C25" s="30"/>
      <c r="D25" s="32"/>
      <c r="E25" s="32"/>
      <c r="F25" s="33"/>
      <c r="G25" s="31"/>
      <c r="H25" s="34"/>
      <c r="I25" s="35"/>
      <c r="J25" s="52"/>
      <c r="K25" s="37"/>
      <c r="L25" s="37"/>
      <c r="M25" s="38"/>
      <c r="N25" s="39"/>
    </row>
    <row r="26" spans="1:16" s="40" customFormat="1" ht="39.75" customHeight="1">
      <c r="A26" s="28"/>
      <c r="B26" s="29"/>
      <c r="C26" s="30"/>
      <c r="D26" s="32"/>
      <c r="E26" s="32"/>
      <c r="F26" s="33"/>
      <c r="G26" s="31"/>
      <c r="H26" s="34"/>
      <c r="I26" s="35"/>
      <c r="J26" s="36"/>
      <c r="K26" s="37"/>
      <c r="L26" s="37"/>
      <c r="M26" s="38"/>
      <c r="N26" s="39"/>
    </row>
    <row r="27" spans="1:16" s="40" customFormat="1" ht="39.75" customHeight="1">
      <c r="A27" s="28"/>
      <c r="B27" s="29"/>
      <c r="C27" s="30"/>
      <c r="D27" s="32"/>
      <c r="E27" s="32"/>
      <c r="F27" s="33"/>
      <c r="G27" s="31"/>
      <c r="H27" s="34"/>
      <c r="I27" s="35"/>
      <c r="J27" s="36"/>
      <c r="K27" s="53"/>
      <c r="L27" s="37"/>
      <c r="M27" s="38"/>
      <c r="N27" s="39"/>
    </row>
    <row r="28" spans="1:16" s="40" customFormat="1" ht="39.75" customHeight="1">
      <c r="A28" s="28"/>
      <c r="B28" s="29"/>
      <c r="C28" s="30"/>
      <c r="D28" s="32"/>
      <c r="E28" s="32"/>
      <c r="F28" s="33"/>
      <c r="G28" s="31"/>
      <c r="H28" s="34"/>
      <c r="I28" s="35"/>
      <c r="J28" s="36"/>
      <c r="K28" s="37"/>
      <c r="L28" s="37"/>
      <c r="M28" s="38"/>
      <c r="N28" s="39"/>
    </row>
    <row r="29" spans="1:16" s="8" customFormat="1" ht="43.5" customHeight="1">
      <c r="A29" s="327" t="s">
        <v>37</v>
      </c>
      <c r="B29" s="327"/>
      <c r="C29" s="327"/>
      <c r="D29" s="327"/>
      <c r="E29" s="327"/>
      <c r="F29" s="9"/>
      <c r="G29" s="10"/>
      <c r="J29" s="11" t="s">
        <v>61</v>
      </c>
      <c r="K29" s="11"/>
      <c r="L29" s="11"/>
      <c r="M29" s="11"/>
    </row>
    <row r="30" spans="1:16" s="7" customForma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</sheetData>
  <sheetProtection selectLockedCells="1" selectUnlockedCells="1"/>
  <sortState ref="A10:P17">
    <sortCondition ref="A10:A17"/>
  </sortState>
  <mergeCells count="17">
    <mergeCell ref="A29:E29"/>
    <mergeCell ref="H8:H9"/>
    <mergeCell ref="I8:I9"/>
    <mergeCell ref="J8:J9"/>
    <mergeCell ref="K8:K9"/>
    <mergeCell ref="A8:A9"/>
    <mergeCell ref="B8:B9"/>
    <mergeCell ref="C8:C9"/>
    <mergeCell ref="D8:E9"/>
    <mergeCell ref="F8:F9"/>
    <mergeCell ref="G8:G9"/>
    <mergeCell ref="A1:M1"/>
    <mergeCell ref="A2:M2"/>
    <mergeCell ref="A3:M3"/>
    <mergeCell ref="N8:N9"/>
    <mergeCell ref="L8:L9"/>
    <mergeCell ref="M8:M9"/>
  </mergeCells>
  <printOptions horizontalCentered="1"/>
  <pageMargins left="0.15748031496062992" right="0.15748031496062992" top="0.35433070866141736" bottom="0.15748031496062992" header="0.27559055118110237" footer="0.23622047244094491"/>
  <pageSetup paperSize="9" scale="87" firstPageNumber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AB17"/>
  <sheetViews>
    <sheetView view="pageBreakPreview" zoomScale="95" zoomScaleSheetLayoutView="95" workbookViewId="0">
      <selection activeCell="I10" sqref="I10"/>
    </sheetView>
  </sheetViews>
  <sheetFormatPr defaultRowHeight="12.75"/>
  <cols>
    <col min="1" max="1" width="3.85546875" customWidth="1"/>
    <col min="2" max="2" width="5" customWidth="1"/>
    <col min="3" max="3" width="9.7109375" customWidth="1"/>
    <col min="4" max="4" width="14.140625" customWidth="1"/>
    <col min="5" max="5" width="10" hidden="1" customWidth="1"/>
    <col min="6" max="6" width="5.140625" customWidth="1"/>
    <col min="7" max="7" width="13.5703125" customWidth="1"/>
    <col min="8" max="8" width="9.140625" hidden="1" customWidth="1"/>
    <col min="9" max="9" width="11.7109375" customWidth="1"/>
    <col min="10" max="10" width="8.7109375" customWidth="1"/>
    <col min="11" max="11" width="8.5703125" customWidth="1"/>
    <col min="12" max="12" width="6.42578125" customWidth="1"/>
    <col min="13" max="13" width="6.140625" customWidth="1"/>
    <col min="14" max="14" width="7.7109375" customWidth="1"/>
    <col min="15" max="15" width="3.140625" style="2" customWidth="1"/>
    <col min="16" max="16" width="6.5703125" customWidth="1"/>
    <col min="17" max="17" width="7.7109375" customWidth="1"/>
    <col min="18" max="18" width="3.140625" style="2" customWidth="1"/>
    <col min="19" max="19" width="6.42578125" customWidth="1"/>
    <col min="20" max="20" width="7.7109375" customWidth="1"/>
    <col min="21" max="21" width="3.28515625" style="2" customWidth="1"/>
    <col min="22" max="22" width="3.85546875" customWidth="1"/>
    <col min="23" max="23" width="4.42578125" customWidth="1"/>
    <col min="24" max="25" width="8" customWidth="1"/>
    <col min="26" max="26" width="8.140625" customWidth="1"/>
  </cols>
  <sheetData>
    <row r="1" spans="1:28" s="204" customFormat="1" ht="33" customHeight="1">
      <c r="A1" s="364" t="s">
        <v>92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5"/>
      <c r="O1" s="366"/>
      <c r="P1" s="366"/>
      <c r="Q1" s="367"/>
      <c r="R1" s="367"/>
      <c r="S1" s="367"/>
      <c r="T1" s="367"/>
      <c r="U1" s="367"/>
      <c r="V1" s="367"/>
      <c r="W1" s="367"/>
      <c r="X1" s="367"/>
      <c r="Y1" s="367"/>
    </row>
    <row r="2" spans="1:28" s="108" customFormat="1" ht="17.25" customHeight="1">
      <c r="A2" s="368" t="s">
        <v>23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9"/>
      <c r="O2" s="370"/>
      <c r="P2" s="370"/>
      <c r="Q2" s="371"/>
      <c r="R2" s="371"/>
      <c r="S2" s="371"/>
      <c r="T2" s="371"/>
      <c r="U2" s="371"/>
      <c r="V2" s="371"/>
      <c r="W2" s="371"/>
      <c r="X2" s="371"/>
      <c r="Y2" s="371"/>
    </row>
    <row r="3" spans="1:28" s="200" customFormat="1" ht="22.5" customHeight="1">
      <c r="A3" s="372" t="s">
        <v>362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3"/>
      <c r="N3" s="374"/>
      <c r="O3" s="374"/>
      <c r="P3" s="375"/>
      <c r="Q3" s="375"/>
      <c r="R3" s="375"/>
      <c r="S3" s="375"/>
      <c r="T3" s="376"/>
      <c r="U3" s="377"/>
      <c r="V3" s="377"/>
      <c r="W3" s="377"/>
      <c r="X3" s="377"/>
      <c r="Y3" s="117"/>
      <c r="Z3" s="85"/>
    </row>
    <row r="4" spans="1:28" s="88" customFormat="1" ht="21.75" customHeight="1">
      <c r="A4" s="85"/>
      <c r="B4" s="200"/>
      <c r="C4" s="85" t="s">
        <v>25</v>
      </c>
      <c r="D4" s="378" t="s">
        <v>339</v>
      </c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200"/>
      <c r="AA4" s="200"/>
      <c r="AB4" s="200"/>
    </row>
    <row r="5" spans="1:28" s="200" customFormat="1" ht="18.600000000000001" customHeight="1">
      <c r="A5" s="173" t="s">
        <v>71</v>
      </c>
      <c r="B5" s="173"/>
      <c r="C5" s="173"/>
      <c r="D5" s="173"/>
      <c r="E5" s="173"/>
      <c r="F5" s="173"/>
      <c r="G5" s="173"/>
      <c r="H5" s="173"/>
      <c r="I5" s="173"/>
      <c r="K5" s="139"/>
      <c r="L5" s="139"/>
      <c r="M5" s="139"/>
      <c r="N5" s="139"/>
      <c r="O5" s="101"/>
      <c r="P5" s="139"/>
      <c r="Q5" s="139"/>
      <c r="R5" s="101"/>
      <c r="S5" s="139"/>
      <c r="T5" s="139"/>
      <c r="U5" s="101"/>
      <c r="V5" s="102"/>
      <c r="W5" s="102"/>
      <c r="X5" s="102" t="s">
        <v>310</v>
      </c>
      <c r="AB5" s="116"/>
    </row>
    <row r="6" spans="1:28" s="200" customFormat="1" ht="21.75" customHeight="1">
      <c r="A6" s="363" t="s">
        <v>27</v>
      </c>
      <c r="B6" s="361" t="s">
        <v>29</v>
      </c>
      <c r="C6" s="362" t="s">
        <v>266</v>
      </c>
      <c r="D6" s="362"/>
      <c r="E6" s="362" t="s">
        <v>1</v>
      </c>
      <c r="F6" s="379" t="s">
        <v>2</v>
      </c>
      <c r="G6" s="362" t="s">
        <v>267</v>
      </c>
      <c r="H6" s="380" t="s">
        <v>3</v>
      </c>
      <c r="I6" s="380" t="s">
        <v>268</v>
      </c>
      <c r="J6" s="381" t="s">
        <v>269</v>
      </c>
      <c r="K6" s="381" t="s">
        <v>270</v>
      </c>
      <c r="L6" s="381" t="s">
        <v>271</v>
      </c>
      <c r="M6" s="382" t="s">
        <v>41</v>
      </c>
      <c r="N6" s="382"/>
      <c r="O6" s="382"/>
      <c r="P6" s="383" t="s">
        <v>31</v>
      </c>
      <c r="Q6" s="383"/>
      <c r="R6" s="383"/>
      <c r="S6" s="382" t="s">
        <v>42</v>
      </c>
      <c r="T6" s="382"/>
      <c r="U6" s="382"/>
      <c r="V6" s="358" t="s">
        <v>63</v>
      </c>
      <c r="W6" s="358" t="s">
        <v>64</v>
      </c>
      <c r="X6" s="359" t="s">
        <v>39</v>
      </c>
      <c r="Y6" s="359" t="s">
        <v>34</v>
      </c>
      <c r="Z6" s="359" t="s">
        <v>62</v>
      </c>
      <c r="AB6" s="201"/>
    </row>
    <row r="7" spans="1:28" s="200" customFormat="1" ht="48" customHeight="1">
      <c r="A7" s="363"/>
      <c r="B7" s="361"/>
      <c r="C7" s="362"/>
      <c r="D7" s="362"/>
      <c r="E7" s="362"/>
      <c r="F7" s="379"/>
      <c r="G7" s="362"/>
      <c r="H7" s="380"/>
      <c r="I7" s="380"/>
      <c r="J7" s="381"/>
      <c r="K7" s="381"/>
      <c r="L7" s="381"/>
      <c r="M7" s="202" t="s">
        <v>35</v>
      </c>
      <c r="N7" s="202" t="s">
        <v>36</v>
      </c>
      <c r="O7" s="203" t="s">
        <v>27</v>
      </c>
      <c r="P7" s="202" t="s">
        <v>35</v>
      </c>
      <c r="Q7" s="202" t="s">
        <v>36</v>
      </c>
      <c r="R7" s="203" t="s">
        <v>27</v>
      </c>
      <c r="S7" s="202" t="s">
        <v>35</v>
      </c>
      <c r="T7" s="202" t="s">
        <v>36</v>
      </c>
      <c r="U7" s="203" t="s">
        <v>27</v>
      </c>
      <c r="V7" s="358"/>
      <c r="W7" s="358"/>
      <c r="X7" s="359"/>
      <c r="Y7" s="359"/>
      <c r="Z7" s="359"/>
    </row>
    <row r="8" spans="1:28" s="106" customFormat="1" ht="54" customHeight="1">
      <c r="A8" s="21">
        <v>1</v>
      </c>
      <c r="B8" s="78">
        <v>22</v>
      </c>
      <c r="C8" s="63" t="s">
        <v>201</v>
      </c>
      <c r="D8" s="63" t="s">
        <v>202</v>
      </c>
      <c r="E8" s="64">
        <v>10201571</v>
      </c>
      <c r="F8" s="62" t="s">
        <v>4</v>
      </c>
      <c r="G8" s="65" t="s">
        <v>203</v>
      </c>
      <c r="H8" s="64" t="s">
        <v>81</v>
      </c>
      <c r="I8" s="66" t="s">
        <v>204</v>
      </c>
      <c r="J8" s="67" t="s">
        <v>53</v>
      </c>
      <c r="K8" s="67" t="s">
        <v>65</v>
      </c>
      <c r="L8" s="67" t="s">
        <v>56</v>
      </c>
      <c r="M8" s="104">
        <v>231</v>
      </c>
      <c r="N8" s="168">
        <f t="shared" ref="N8:N15" si="0">M8/3.4</f>
        <v>67.941176470588232</v>
      </c>
      <c r="O8" s="169">
        <f t="shared" ref="O8:O15" si="1">RANK(N8,N$8:N$15)</f>
        <v>1</v>
      </c>
      <c r="P8" s="104">
        <v>241</v>
      </c>
      <c r="Q8" s="168">
        <f t="shared" ref="Q8:Q15" si="2">P8/3.4</f>
        <v>70.882352941176478</v>
      </c>
      <c r="R8" s="169">
        <f t="shared" ref="R8:R15" si="3">RANK(Q8,Q$8:Q$15)</f>
        <v>1</v>
      </c>
      <c r="S8" s="104">
        <v>236</v>
      </c>
      <c r="T8" s="168">
        <f t="shared" ref="T8:T15" si="4">S8/3.4</f>
        <v>69.411764705882348</v>
      </c>
      <c r="U8" s="169">
        <f t="shared" ref="U8:U15" si="5">RANK(T8,T$8:T$15)</f>
        <v>1</v>
      </c>
      <c r="V8" s="170" t="s">
        <v>40</v>
      </c>
      <c r="W8" s="170"/>
      <c r="X8" s="171">
        <f t="shared" ref="X8:X15" si="6">S8+P8+M8</f>
        <v>708</v>
      </c>
      <c r="Y8" s="172">
        <f t="shared" ref="Y8:Y15" si="7">X8/3.4/3-IF($V8=1,2,IF($V8=2,1.5,0))</f>
        <v>69.411764705882362</v>
      </c>
      <c r="Z8" s="105"/>
    </row>
    <row r="9" spans="1:28" s="106" customFormat="1" ht="54" customHeight="1">
      <c r="A9" s="21">
        <v>2</v>
      </c>
      <c r="B9" s="78">
        <v>25</v>
      </c>
      <c r="C9" s="63" t="s">
        <v>208</v>
      </c>
      <c r="D9" s="63" t="s">
        <v>209</v>
      </c>
      <c r="E9" s="64">
        <v>10140828</v>
      </c>
      <c r="F9" s="62" t="s">
        <v>4</v>
      </c>
      <c r="G9" s="65" t="s">
        <v>210</v>
      </c>
      <c r="H9" s="64" t="s">
        <v>68</v>
      </c>
      <c r="I9" s="66" t="s">
        <v>211</v>
      </c>
      <c r="J9" s="67" t="s">
        <v>69</v>
      </c>
      <c r="K9" s="67" t="s">
        <v>8</v>
      </c>
      <c r="L9" s="67" t="s">
        <v>15</v>
      </c>
      <c r="M9" s="104">
        <v>229.5</v>
      </c>
      <c r="N9" s="168">
        <f t="shared" si="0"/>
        <v>67.5</v>
      </c>
      <c r="O9" s="169">
        <f t="shared" si="1"/>
        <v>2</v>
      </c>
      <c r="P9" s="104">
        <v>240</v>
      </c>
      <c r="Q9" s="168">
        <f t="shared" si="2"/>
        <v>70.588235294117652</v>
      </c>
      <c r="R9" s="169">
        <f t="shared" si="3"/>
        <v>2</v>
      </c>
      <c r="S9" s="104">
        <v>234</v>
      </c>
      <c r="T9" s="168">
        <f t="shared" si="4"/>
        <v>68.82352941176471</v>
      </c>
      <c r="U9" s="169">
        <f t="shared" si="5"/>
        <v>2</v>
      </c>
      <c r="V9" s="170" t="s">
        <v>40</v>
      </c>
      <c r="W9" s="170"/>
      <c r="X9" s="171">
        <f t="shared" si="6"/>
        <v>703.5</v>
      </c>
      <c r="Y9" s="172">
        <f t="shared" si="7"/>
        <v>68.970588235294116</v>
      </c>
      <c r="Z9" s="105"/>
    </row>
    <row r="10" spans="1:28" s="106" customFormat="1" ht="54" customHeight="1">
      <c r="A10" s="21">
        <v>3</v>
      </c>
      <c r="B10" s="78">
        <v>28</v>
      </c>
      <c r="C10" s="63" t="s">
        <v>189</v>
      </c>
      <c r="D10" s="63" t="s">
        <v>190</v>
      </c>
      <c r="E10" s="64">
        <v>10117756</v>
      </c>
      <c r="F10" s="62" t="s">
        <v>4</v>
      </c>
      <c r="G10" s="65" t="s">
        <v>191</v>
      </c>
      <c r="H10" s="64" t="s">
        <v>192</v>
      </c>
      <c r="I10" s="66" t="s">
        <v>193</v>
      </c>
      <c r="J10" s="67" t="s">
        <v>69</v>
      </c>
      <c r="K10" s="67" t="s">
        <v>8</v>
      </c>
      <c r="L10" s="67" t="s">
        <v>194</v>
      </c>
      <c r="M10" s="104">
        <v>227</v>
      </c>
      <c r="N10" s="168">
        <f t="shared" si="0"/>
        <v>66.764705882352942</v>
      </c>
      <c r="O10" s="169">
        <f t="shared" si="1"/>
        <v>4</v>
      </c>
      <c r="P10" s="104">
        <v>231</v>
      </c>
      <c r="Q10" s="168">
        <f t="shared" si="2"/>
        <v>67.941176470588232</v>
      </c>
      <c r="R10" s="169">
        <f t="shared" si="3"/>
        <v>3</v>
      </c>
      <c r="S10" s="104">
        <v>232</v>
      </c>
      <c r="T10" s="168">
        <f t="shared" si="4"/>
        <v>68.235294117647058</v>
      </c>
      <c r="U10" s="169">
        <f t="shared" si="5"/>
        <v>3</v>
      </c>
      <c r="V10" s="170" t="s">
        <v>40</v>
      </c>
      <c r="W10" s="170"/>
      <c r="X10" s="171">
        <f t="shared" si="6"/>
        <v>690</v>
      </c>
      <c r="Y10" s="172">
        <f t="shared" si="7"/>
        <v>67.647058823529406</v>
      </c>
      <c r="Z10" s="105"/>
    </row>
    <row r="11" spans="1:28" s="106" customFormat="1" ht="54" customHeight="1">
      <c r="A11" s="21">
        <v>4</v>
      </c>
      <c r="B11" s="78">
        <v>21</v>
      </c>
      <c r="C11" s="63" t="s">
        <v>205</v>
      </c>
      <c r="D11" s="63" t="s">
        <v>206</v>
      </c>
      <c r="E11" s="64">
        <v>10149704</v>
      </c>
      <c r="F11" s="62" t="s">
        <v>4</v>
      </c>
      <c r="G11" s="65" t="s">
        <v>207</v>
      </c>
      <c r="H11" s="64" t="s">
        <v>66</v>
      </c>
      <c r="I11" s="66" t="s">
        <v>21</v>
      </c>
      <c r="J11" s="67" t="s">
        <v>53</v>
      </c>
      <c r="K11" s="67" t="s">
        <v>65</v>
      </c>
      <c r="L11" s="67" t="s">
        <v>67</v>
      </c>
      <c r="M11" s="104">
        <v>227.5</v>
      </c>
      <c r="N11" s="168">
        <f t="shared" si="0"/>
        <v>66.911764705882348</v>
      </c>
      <c r="O11" s="169">
        <f t="shared" si="1"/>
        <v>3</v>
      </c>
      <c r="P11" s="104">
        <v>222</v>
      </c>
      <c r="Q11" s="168">
        <f t="shared" si="2"/>
        <v>65.294117647058826</v>
      </c>
      <c r="R11" s="169">
        <f t="shared" si="3"/>
        <v>5</v>
      </c>
      <c r="S11" s="104">
        <v>221.5</v>
      </c>
      <c r="T11" s="168">
        <f t="shared" si="4"/>
        <v>65.14705882352942</v>
      </c>
      <c r="U11" s="169">
        <f t="shared" si="5"/>
        <v>4</v>
      </c>
      <c r="V11" s="170" t="s">
        <v>40</v>
      </c>
      <c r="W11" s="170"/>
      <c r="X11" s="171">
        <f t="shared" si="6"/>
        <v>671</v>
      </c>
      <c r="Y11" s="172">
        <f t="shared" si="7"/>
        <v>65.784313725490193</v>
      </c>
      <c r="Z11" s="105"/>
    </row>
    <row r="12" spans="1:28" s="106" customFormat="1" ht="54" customHeight="1">
      <c r="A12" s="21">
        <v>5</v>
      </c>
      <c r="B12" s="78">
        <v>7</v>
      </c>
      <c r="C12" s="63" t="s">
        <v>214</v>
      </c>
      <c r="D12" s="63" t="s">
        <v>215</v>
      </c>
      <c r="E12" s="64">
        <v>10195136</v>
      </c>
      <c r="F12" s="62" t="s">
        <v>4</v>
      </c>
      <c r="G12" s="65" t="s">
        <v>282</v>
      </c>
      <c r="H12" s="64" t="s">
        <v>216</v>
      </c>
      <c r="I12" s="66"/>
      <c r="J12" s="67" t="s">
        <v>58</v>
      </c>
      <c r="K12" s="67" t="s">
        <v>10</v>
      </c>
      <c r="L12" s="67" t="s">
        <v>195</v>
      </c>
      <c r="M12" s="104">
        <v>223.5</v>
      </c>
      <c r="N12" s="168">
        <f t="shared" si="0"/>
        <v>65.735294117647058</v>
      </c>
      <c r="O12" s="169">
        <f t="shared" si="1"/>
        <v>5</v>
      </c>
      <c r="P12" s="104">
        <v>222</v>
      </c>
      <c r="Q12" s="168">
        <f t="shared" si="2"/>
        <v>65.294117647058826</v>
      </c>
      <c r="R12" s="169">
        <f t="shared" si="3"/>
        <v>5</v>
      </c>
      <c r="S12" s="104">
        <v>221</v>
      </c>
      <c r="T12" s="168">
        <f t="shared" si="4"/>
        <v>65</v>
      </c>
      <c r="U12" s="169">
        <f t="shared" si="5"/>
        <v>5</v>
      </c>
      <c r="V12" s="170" t="s">
        <v>40</v>
      </c>
      <c r="W12" s="170"/>
      <c r="X12" s="171">
        <f t="shared" si="6"/>
        <v>666.5</v>
      </c>
      <c r="Y12" s="172">
        <f t="shared" si="7"/>
        <v>65.343137254901961</v>
      </c>
      <c r="Z12" s="105"/>
    </row>
    <row r="13" spans="1:28" s="106" customFormat="1" ht="54" customHeight="1">
      <c r="A13" s="21">
        <v>6</v>
      </c>
      <c r="B13" s="78">
        <v>34</v>
      </c>
      <c r="C13" s="63" t="s">
        <v>196</v>
      </c>
      <c r="D13" s="63" t="s">
        <v>197</v>
      </c>
      <c r="E13" s="64">
        <v>10174296</v>
      </c>
      <c r="F13" s="62" t="s">
        <v>4</v>
      </c>
      <c r="G13" s="65" t="s">
        <v>198</v>
      </c>
      <c r="H13" s="64" t="s">
        <v>199</v>
      </c>
      <c r="I13" s="66" t="s">
        <v>200</v>
      </c>
      <c r="J13" s="67" t="s">
        <v>14</v>
      </c>
      <c r="K13" s="67" t="s">
        <v>8</v>
      </c>
      <c r="L13" s="67" t="s">
        <v>80</v>
      </c>
      <c r="M13" s="104">
        <v>206.5</v>
      </c>
      <c r="N13" s="168">
        <f t="shared" si="0"/>
        <v>60.735294117647058</v>
      </c>
      <c r="O13" s="169">
        <f t="shared" si="1"/>
        <v>8</v>
      </c>
      <c r="P13" s="104">
        <v>223</v>
      </c>
      <c r="Q13" s="168">
        <f t="shared" si="2"/>
        <v>65.588235294117652</v>
      </c>
      <c r="R13" s="169">
        <f t="shared" si="3"/>
        <v>4</v>
      </c>
      <c r="S13" s="104">
        <v>210.5</v>
      </c>
      <c r="T13" s="168">
        <f t="shared" si="4"/>
        <v>61.911764705882355</v>
      </c>
      <c r="U13" s="169">
        <f t="shared" si="5"/>
        <v>6</v>
      </c>
      <c r="V13" s="170" t="s">
        <v>40</v>
      </c>
      <c r="W13" s="170"/>
      <c r="X13" s="171">
        <f t="shared" si="6"/>
        <v>640</v>
      </c>
      <c r="Y13" s="172">
        <f t="shared" si="7"/>
        <v>62.745098039215691</v>
      </c>
      <c r="Z13" s="105"/>
    </row>
    <row r="14" spans="1:28" s="106" customFormat="1" ht="54" customHeight="1">
      <c r="A14" s="21">
        <v>7</v>
      </c>
      <c r="B14" s="78">
        <v>1</v>
      </c>
      <c r="C14" s="63" t="s">
        <v>184</v>
      </c>
      <c r="D14" s="63" t="s">
        <v>185</v>
      </c>
      <c r="E14" s="64">
        <v>10200231</v>
      </c>
      <c r="F14" s="62" t="s">
        <v>4</v>
      </c>
      <c r="G14" s="65" t="s">
        <v>186</v>
      </c>
      <c r="H14" s="64" t="s">
        <v>187</v>
      </c>
      <c r="I14" s="66" t="s">
        <v>188</v>
      </c>
      <c r="J14" s="67" t="s">
        <v>11</v>
      </c>
      <c r="K14" s="67" t="s">
        <v>6</v>
      </c>
      <c r="L14" s="67" t="s">
        <v>163</v>
      </c>
      <c r="M14" s="104">
        <v>213</v>
      </c>
      <c r="N14" s="168">
        <f t="shared" si="0"/>
        <v>62.647058823529413</v>
      </c>
      <c r="O14" s="169">
        <f t="shared" si="1"/>
        <v>7</v>
      </c>
      <c r="P14" s="104">
        <v>210.5</v>
      </c>
      <c r="Q14" s="168">
        <f t="shared" si="2"/>
        <v>61.911764705882355</v>
      </c>
      <c r="R14" s="169">
        <f t="shared" si="3"/>
        <v>7</v>
      </c>
      <c r="S14" s="104">
        <v>208</v>
      </c>
      <c r="T14" s="168">
        <f t="shared" si="4"/>
        <v>61.176470588235297</v>
      </c>
      <c r="U14" s="169">
        <f t="shared" si="5"/>
        <v>7</v>
      </c>
      <c r="V14" s="170" t="s">
        <v>40</v>
      </c>
      <c r="W14" s="170"/>
      <c r="X14" s="171">
        <f t="shared" si="6"/>
        <v>631.5</v>
      </c>
      <c r="Y14" s="172">
        <f t="shared" si="7"/>
        <v>61.911764705882355</v>
      </c>
      <c r="Z14" s="105"/>
    </row>
    <row r="15" spans="1:28" s="106" customFormat="1" ht="54" customHeight="1">
      <c r="A15" s="21">
        <v>8</v>
      </c>
      <c r="B15" s="78">
        <v>2</v>
      </c>
      <c r="C15" s="120" t="s">
        <v>281</v>
      </c>
      <c r="D15" s="120" t="s">
        <v>283</v>
      </c>
      <c r="E15" s="121">
        <v>102011854</v>
      </c>
      <c r="F15" s="62" t="s">
        <v>4</v>
      </c>
      <c r="G15" s="65" t="s">
        <v>212</v>
      </c>
      <c r="H15" s="64" t="s">
        <v>52</v>
      </c>
      <c r="I15" s="66" t="s">
        <v>213</v>
      </c>
      <c r="J15" s="67" t="s">
        <v>53</v>
      </c>
      <c r="K15" s="67" t="s">
        <v>65</v>
      </c>
      <c r="L15" s="67" t="s">
        <v>19</v>
      </c>
      <c r="M15" s="104">
        <v>217</v>
      </c>
      <c r="N15" s="168">
        <f t="shared" si="0"/>
        <v>63.82352941176471</v>
      </c>
      <c r="O15" s="169">
        <f t="shared" si="1"/>
        <v>6</v>
      </c>
      <c r="P15" s="104">
        <v>204.5</v>
      </c>
      <c r="Q15" s="168">
        <f t="shared" si="2"/>
        <v>60.147058823529413</v>
      </c>
      <c r="R15" s="169">
        <f t="shared" si="3"/>
        <v>8</v>
      </c>
      <c r="S15" s="104">
        <v>204</v>
      </c>
      <c r="T15" s="168">
        <f t="shared" si="4"/>
        <v>60</v>
      </c>
      <c r="U15" s="169">
        <f t="shared" si="5"/>
        <v>8</v>
      </c>
      <c r="V15" s="170" t="s">
        <v>40</v>
      </c>
      <c r="W15" s="170"/>
      <c r="X15" s="171">
        <f t="shared" si="6"/>
        <v>625.5</v>
      </c>
      <c r="Y15" s="172">
        <f t="shared" si="7"/>
        <v>61.323529411764703</v>
      </c>
      <c r="Z15" s="105"/>
    </row>
    <row r="16" spans="1:28" s="200" customFormat="1" ht="27" customHeight="1">
      <c r="A16" s="360" t="s">
        <v>37</v>
      </c>
      <c r="B16" s="360"/>
      <c r="C16" s="360"/>
      <c r="D16" s="360"/>
      <c r="E16" s="142"/>
      <c r="F16" s="143"/>
      <c r="I16" s="144" t="s">
        <v>338</v>
      </c>
      <c r="J16" s="144"/>
      <c r="K16" s="144"/>
      <c r="L16" s="144"/>
      <c r="M16" s="144"/>
      <c r="N16" s="144"/>
      <c r="O16" s="144"/>
      <c r="P16" s="144"/>
      <c r="Q16" s="144"/>
      <c r="R16" s="144"/>
      <c r="S16" s="144"/>
    </row>
    <row r="17" spans="15:21" s="1" customFormat="1">
      <c r="O17" s="3"/>
      <c r="R17" s="3"/>
      <c r="U17" s="3"/>
    </row>
  </sheetData>
  <sheetProtection selectLockedCells="1" selectUnlockedCells="1"/>
  <sortState ref="A8:AB15">
    <sortCondition descending="1" ref="Y8:Y15"/>
  </sortState>
  <mergeCells count="24">
    <mergeCell ref="Z6:Z7"/>
    <mergeCell ref="A16:D16"/>
    <mergeCell ref="P6:R6"/>
    <mergeCell ref="S6:U6"/>
    <mergeCell ref="V6:V7"/>
    <mergeCell ref="W6:W7"/>
    <mergeCell ref="X6:X7"/>
    <mergeCell ref="Y6:Y7"/>
    <mergeCell ref="H6:H7"/>
    <mergeCell ref="I6:I7"/>
    <mergeCell ref="J6:J7"/>
    <mergeCell ref="K6:K7"/>
    <mergeCell ref="L6:L7"/>
    <mergeCell ref="M6:O6"/>
    <mergeCell ref="A1:Y1"/>
    <mergeCell ref="A2:Y2"/>
    <mergeCell ref="A3:X3"/>
    <mergeCell ref="D4:Y4"/>
    <mergeCell ref="A6:A7"/>
    <mergeCell ref="B6:B7"/>
    <mergeCell ref="C6:D7"/>
    <mergeCell ref="E6:E7"/>
    <mergeCell ref="F6:F7"/>
    <mergeCell ref="G6:G7"/>
  </mergeCells>
  <printOptions horizontalCentered="1"/>
  <pageMargins left="0" right="0" top="0" bottom="0" header="0" footer="0"/>
  <pageSetup paperSize="9" scale="89" firstPageNumber="0" fitToHeight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AJ20"/>
  <sheetViews>
    <sheetView view="pageBreakPreview" zoomScale="80" zoomScaleNormal="70" zoomScaleSheetLayoutView="80" workbookViewId="0">
      <selection activeCell="D12" sqref="D12"/>
    </sheetView>
  </sheetViews>
  <sheetFormatPr defaultRowHeight="12.75"/>
  <cols>
    <col min="1" max="2" width="5" customWidth="1"/>
    <col min="3" max="3" width="9.42578125" customWidth="1"/>
    <col min="4" max="4" width="14.7109375" customWidth="1"/>
    <col min="5" max="5" width="0" hidden="1" customWidth="1"/>
    <col min="6" max="6" width="5.140625" customWidth="1"/>
    <col min="7" max="7" width="12.85546875" customWidth="1"/>
    <col min="8" max="8" width="0" hidden="1" customWidth="1"/>
    <col min="9" max="9" width="11.140625" customWidth="1"/>
    <col min="10" max="10" width="7.28515625" customWidth="1"/>
    <col min="11" max="11" width="7.42578125" customWidth="1"/>
    <col min="12" max="12" width="7.85546875" customWidth="1"/>
    <col min="13" max="14" width="6" customWidth="1"/>
    <col min="15" max="15" width="6.140625" customWidth="1"/>
    <col min="16" max="16" width="3.7109375" customWidth="1"/>
    <col min="17" max="17" width="6" customWidth="1"/>
    <col min="18" max="18" width="6.28515625" customWidth="1"/>
    <col min="19" max="19" width="6.42578125" customWidth="1"/>
    <col min="20" max="20" width="3.85546875" customWidth="1"/>
    <col min="21" max="21" width="6" customWidth="1"/>
    <col min="22" max="22" width="6.5703125" customWidth="1"/>
    <col min="23" max="23" width="6.28515625" customWidth="1"/>
    <col min="24" max="24" width="3.7109375" customWidth="1"/>
    <col min="25" max="25" width="7.140625" customWidth="1"/>
    <col min="26" max="26" width="6.28515625" customWidth="1"/>
    <col min="27" max="27" width="6.42578125" customWidth="1"/>
    <col min="28" max="28" width="3.7109375" customWidth="1"/>
    <col min="29" max="29" width="6.42578125" customWidth="1"/>
    <col min="30" max="30" width="6.140625" customWidth="1"/>
    <col min="31" max="31" width="7.140625" customWidth="1"/>
    <col min="32" max="32" width="3.85546875" customWidth="1"/>
    <col min="33" max="33" width="2.42578125" customWidth="1"/>
    <col min="34" max="35" width="7.28515625" customWidth="1"/>
    <col min="36" max="36" width="8.28515625" customWidth="1"/>
  </cols>
  <sheetData>
    <row r="1" spans="1:36" s="225" customFormat="1" ht="42" customHeight="1">
      <c r="A1" s="431" t="s">
        <v>372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</row>
    <row r="2" spans="1:36" s="225" customFormat="1" ht="18.75" customHeight="1">
      <c r="A2" s="432" t="s">
        <v>23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</row>
    <row r="3" spans="1:36" s="83" customFormat="1" ht="32.25" customHeight="1">
      <c r="A3" s="433" t="s">
        <v>49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3"/>
      <c r="AH3" s="433"/>
      <c r="AI3" s="433"/>
      <c r="AJ3" s="433"/>
    </row>
    <row r="4" spans="1:36" s="225" customFormat="1" ht="15" customHeight="1">
      <c r="E4" s="261"/>
      <c r="F4" s="262"/>
      <c r="G4" s="263"/>
      <c r="H4" s="263"/>
      <c r="I4" s="264"/>
      <c r="J4" s="265"/>
      <c r="K4" s="266"/>
      <c r="L4" s="266"/>
    </row>
    <row r="5" spans="1:36" s="87" customFormat="1" ht="24.75" customHeight="1">
      <c r="A5" s="86"/>
      <c r="G5" s="261" t="s">
        <v>25</v>
      </c>
      <c r="I5" s="225" t="s">
        <v>366</v>
      </c>
      <c r="J5" s="225"/>
      <c r="K5" s="225"/>
      <c r="L5" s="282"/>
      <c r="M5" s="282"/>
      <c r="N5" s="282"/>
      <c r="O5" s="282"/>
      <c r="P5" s="282"/>
      <c r="Q5" s="282"/>
      <c r="R5" s="282"/>
      <c r="T5" s="267"/>
      <c r="U5" s="267"/>
      <c r="V5" s="267"/>
      <c r="W5" s="268"/>
      <c r="X5" s="268"/>
      <c r="Y5" s="268"/>
      <c r="Z5" s="268"/>
      <c r="AA5" s="268"/>
      <c r="AB5" s="268"/>
      <c r="AC5" s="268"/>
      <c r="AD5" s="268"/>
    </row>
    <row r="6" spans="1:36" s="87" customFormat="1" ht="24.75" customHeight="1">
      <c r="I6" s="13" t="s">
        <v>354</v>
      </c>
      <c r="J6" s="226"/>
      <c r="K6" s="226"/>
      <c r="L6" s="282"/>
      <c r="M6" s="282"/>
      <c r="N6" s="282"/>
      <c r="O6" s="282"/>
      <c r="P6" s="282"/>
      <c r="Q6" s="282"/>
      <c r="R6" s="282"/>
      <c r="T6" s="267"/>
      <c r="U6" s="267"/>
      <c r="V6" s="267"/>
      <c r="W6" s="268"/>
      <c r="X6" s="268"/>
      <c r="Y6" s="268"/>
      <c r="Z6" s="268"/>
      <c r="AA6" s="268"/>
      <c r="AB6" s="268"/>
      <c r="AC6" s="268"/>
      <c r="AD6" s="268"/>
    </row>
    <row r="7" spans="1:36" s="87" customFormat="1" ht="24.75" customHeight="1">
      <c r="A7" s="4" t="s">
        <v>40</v>
      </c>
      <c r="I7" s="13" t="s">
        <v>353</v>
      </c>
      <c r="J7" s="226"/>
      <c r="K7" s="226"/>
      <c r="L7" s="283"/>
      <c r="M7" s="283"/>
      <c r="N7" s="283"/>
      <c r="O7" s="283"/>
      <c r="P7" s="110"/>
      <c r="Q7" s="110"/>
      <c r="R7" s="110"/>
      <c r="T7" s="269"/>
      <c r="U7" s="269"/>
      <c r="V7" s="269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</row>
    <row r="8" spans="1:36" s="106" customFormat="1" ht="21" customHeight="1">
      <c r="A8" s="4" t="s">
        <v>313</v>
      </c>
      <c r="B8" s="270"/>
      <c r="C8" s="270"/>
      <c r="D8" s="270"/>
      <c r="E8" s="270"/>
      <c r="F8" s="271"/>
      <c r="G8" s="271"/>
      <c r="H8" s="271"/>
      <c r="I8" s="272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3" t="s">
        <v>355</v>
      </c>
      <c r="AI8" s="273"/>
      <c r="AJ8" s="273"/>
    </row>
    <row r="9" spans="1:36" s="225" customFormat="1" ht="32.25" customHeight="1">
      <c r="A9" s="363" t="s">
        <v>27</v>
      </c>
      <c r="B9" s="361" t="s">
        <v>29</v>
      </c>
      <c r="C9" s="362" t="s">
        <v>266</v>
      </c>
      <c r="D9" s="362"/>
      <c r="E9" s="362" t="s">
        <v>1</v>
      </c>
      <c r="F9" s="379" t="s">
        <v>2</v>
      </c>
      <c r="G9" s="362" t="s">
        <v>267</v>
      </c>
      <c r="H9" s="380" t="s">
        <v>3</v>
      </c>
      <c r="I9" s="380" t="s">
        <v>268</v>
      </c>
      <c r="J9" s="381" t="s">
        <v>269</v>
      </c>
      <c r="K9" s="381" t="s">
        <v>270</v>
      </c>
      <c r="L9" s="381" t="s">
        <v>271</v>
      </c>
      <c r="M9" s="435" t="s">
        <v>41</v>
      </c>
      <c r="N9" s="435"/>
      <c r="O9" s="435"/>
      <c r="P9" s="435"/>
      <c r="Q9" s="435" t="s">
        <v>30</v>
      </c>
      <c r="R9" s="435"/>
      <c r="S9" s="435"/>
      <c r="T9" s="435"/>
      <c r="U9" s="436" t="s">
        <v>31</v>
      </c>
      <c r="V9" s="436"/>
      <c r="W9" s="436"/>
      <c r="X9" s="436"/>
      <c r="Y9" s="435" t="s">
        <v>42</v>
      </c>
      <c r="Z9" s="435"/>
      <c r="AA9" s="435"/>
      <c r="AB9" s="435"/>
      <c r="AC9" s="435" t="s">
        <v>32</v>
      </c>
      <c r="AD9" s="435"/>
      <c r="AE9" s="435"/>
      <c r="AF9" s="435"/>
      <c r="AG9" s="384" t="s">
        <v>33</v>
      </c>
      <c r="AH9" s="385" t="s">
        <v>46</v>
      </c>
      <c r="AI9" s="385"/>
      <c r="AJ9" s="385" t="s">
        <v>34</v>
      </c>
    </row>
    <row r="10" spans="1:36" s="225" customFormat="1" ht="60.75" customHeight="1">
      <c r="A10" s="363"/>
      <c r="B10" s="361"/>
      <c r="C10" s="362"/>
      <c r="D10" s="362"/>
      <c r="E10" s="362"/>
      <c r="F10" s="379"/>
      <c r="G10" s="362"/>
      <c r="H10" s="380"/>
      <c r="I10" s="380"/>
      <c r="J10" s="381"/>
      <c r="K10" s="381"/>
      <c r="L10" s="381"/>
      <c r="M10" s="274" t="s">
        <v>47</v>
      </c>
      <c r="N10" s="275" t="s">
        <v>48</v>
      </c>
      <c r="O10" s="229" t="s">
        <v>36</v>
      </c>
      <c r="P10" s="228" t="s">
        <v>27</v>
      </c>
      <c r="Q10" s="275" t="s">
        <v>47</v>
      </c>
      <c r="R10" s="275" t="s">
        <v>48</v>
      </c>
      <c r="S10" s="229" t="s">
        <v>36</v>
      </c>
      <c r="T10" s="228" t="s">
        <v>27</v>
      </c>
      <c r="U10" s="275" t="s">
        <v>47</v>
      </c>
      <c r="V10" s="275" t="s">
        <v>48</v>
      </c>
      <c r="W10" s="229" t="s">
        <v>36</v>
      </c>
      <c r="X10" s="228" t="s">
        <v>27</v>
      </c>
      <c r="Y10" s="275" t="s">
        <v>47</v>
      </c>
      <c r="Z10" s="275" t="s">
        <v>48</v>
      </c>
      <c r="AA10" s="229" t="s">
        <v>36</v>
      </c>
      <c r="AB10" s="228" t="s">
        <v>27</v>
      </c>
      <c r="AC10" s="275" t="s">
        <v>47</v>
      </c>
      <c r="AD10" s="275" t="s">
        <v>48</v>
      </c>
      <c r="AE10" s="229" t="s">
        <v>36</v>
      </c>
      <c r="AF10" s="228" t="s">
        <v>27</v>
      </c>
      <c r="AG10" s="384"/>
      <c r="AH10" s="275" t="s">
        <v>47</v>
      </c>
      <c r="AI10" s="275" t="s">
        <v>48</v>
      </c>
      <c r="AJ10" s="385"/>
    </row>
    <row r="11" spans="1:36" s="106" customFormat="1" ht="66.75" customHeight="1">
      <c r="A11" s="276">
        <v>1</v>
      </c>
      <c r="B11" s="78">
        <v>25</v>
      </c>
      <c r="C11" s="63" t="s">
        <v>208</v>
      </c>
      <c r="D11" s="63" t="s">
        <v>209</v>
      </c>
      <c r="E11" s="64">
        <v>10140828</v>
      </c>
      <c r="F11" s="62" t="s">
        <v>4</v>
      </c>
      <c r="G11" s="65" t="s">
        <v>210</v>
      </c>
      <c r="H11" s="64" t="s">
        <v>68</v>
      </c>
      <c r="I11" s="66" t="s">
        <v>211</v>
      </c>
      <c r="J11" s="67" t="s">
        <v>69</v>
      </c>
      <c r="K11" s="67" t="s">
        <v>8</v>
      </c>
      <c r="L11" s="67" t="s">
        <v>15</v>
      </c>
      <c r="M11" s="277">
        <v>69</v>
      </c>
      <c r="N11" s="277">
        <v>75</v>
      </c>
      <c r="O11" s="303">
        <f t="shared" ref="O11:O17" si="0">(M11+N11)/2</f>
        <v>72</v>
      </c>
      <c r="P11" s="304">
        <f t="shared" ref="P11:P17" si="1">RANK(O11,O$11:O$17,0)</f>
        <v>1</v>
      </c>
      <c r="Q11" s="277">
        <v>68.75</v>
      </c>
      <c r="R11" s="277">
        <v>72</v>
      </c>
      <c r="S11" s="303">
        <f t="shared" ref="S11:S17" si="2">(Q11+R11)/2</f>
        <v>70.375</v>
      </c>
      <c r="T11" s="304">
        <f t="shared" ref="T11:T17" si="3">RANK(S11,S$11:S$17,0)</f>
        <v>2</v>
      </c>
      <c r="U11" s="277">
        <v>71</v>
      </c>
      <c r="V11" s="277">
        <v>72</v>
      </c>
      <c r="W11" s="303">
        <f t="shared" ref="W11:W17" si="4">(U11+V11)/2</f>
        <v>71.5</v>
      </c>
      <c r="X11" s="304">
        <f t="shared" ref="X11:X17" si="5">RANK(W11,W$11:W$17,0)</f>
        <v>1</v>
      </c>
      <c r="Y11" s="277">
        <v>71.5</v>
      </c>
      <c r="Z11" s="277">
        <v>76</v>
      </c>
      <c r="AA11" s="303">
        <f t="shared" ref="AA11:AA17" si="6">(Y11+Z11)/2</f>
        <v>73.75</v>
      </c>
      <c r="AB11" s="304">
        <f t="shared" ref="AB11:AB17" si="7">RANK(AA11,AA$11:AA$17,0)</f>
        <v>1</v>
      </c>
      <c r="AC11" s="277">
        <v>70</v>
      </c>
      <c r="AD11" s="277">
        <v>76</v>
      </c>
      <c r="AE11" s="303">
        <f t="shared" ref="AE11:AE17" si="8">(AC11+AD11)/2</f>
        <v>73</v>
      </c>
      <c r="AF11" s="304">
        <f t="shared" ref="AF11:AF17" si="9">RANK(AE11,AE$11:AE$17,0)</f>
        <v>1</v>
      </c>
      <c r="AG11" s="170"/>
      <c r="AH11" s="305">
        <f t="shared" ref="AH11:AI17" si="10">(M11+Q11+U11+Y11+AC11)/5</f>
        <v>70.05</v>
      </c>
      <c r="AI11" s="305">
        <f t="shared" si="10"/>
        <v>74.2</v>
      </c>
      <c r="AJ11" s="306">
        <f t="shared" ref="AJ11:AJ17" si="11">(AH11+AI11)/2</f>
        <v>72.125</v>
      </c>
    </row>
    <row r="12" spans="1:36" s="106" customFormat="1" ht="66.75" customHeight="1">
      <c r="A12" s="276">
        <v>2</v>
      </c>
      <c r="B12" s="78">
        <v>22</v>
      </c>
      <c r="C12" s="63" t="s">
        <v>201</v>
      </c>
      <c r="D12" s="63" t="s">
        <v>202</v>
      </c>
      <c r="E12" s="64">
        <v>10201571</v>
      </c>
      <c r="F12" s="62" t="s">
        <v>4</v>
      </c>
      <c r="G12" s="65" t="s">
        <v>203</v>
      </c>
      <c r="H12" s="64" t="s">
        <v>81</v>
      </c>
      <c r="I12" s="66" t="s">
        <v>204</v>
      </c>
      <c r="J12" s="67" t="s">
        <v>53</v>
      </c>
      <c r="K12" s="67" t="s">
        <v>65</v>
      </c>
      <c r="L12" s="67" t="s">
        <v>56</v>
      </c>
      <c r="M12" s="277">
        <v>68</v>
      </c>
      <c r="N12" s="277">
        <v>73</v>
      </c>
      <c r="O12" s="303">
        <f t="shared" si="0"/>
        <v>70.5</v>
      </c>
      <c r="P12" s="304">
        <f t="shared" si="1"/>
        <v>2</v>
      </c>
      <c r="Q12" s="277">
        <v>69.75</v>
      </c>
      <c r="R12" s="277">
        <v>74</v>
      </c>
      <c r="S12" s="303">
        <f t="shared" si="2"/>
        <v>71.875</v>
      </c>
      <c r="T12" s="304">
        <f t="shared" si="3"/>
        <v>1</v>
      </c>
      <c r="U12" s="277">
        <v>68.75</v>
      </c>
      <c r="V12" s="277">
        <v>73</v>
      </c>
      <c r="W12" s="303">
        <f t="shared" si="4"/>
        <v>70.875</v>
      </c>
      <c r="X12" s="304">
        <f t="shared" si="5"/>
        <v>2</v>
      </c>
      <c r="Y12" s="277">
        <v>68.75</v>
      </c>
      <c r="Z12" s="277">
        <v>73</v>
      </c>
      <c r="AA12" s="303">
        <f t="shared" si="6"/>
        <v>70.875</v>
      </c>
      <c r="AB12" s="304">
        <f t="shared" si="7"/>
        <v>2</v>
      </c>
      <c r="AC12" s="277">
        <v>68.25</v>
      </c>
      <c r="AD12" s="277">
        <v>74</v>
      </c>
      <c r="AE12" s="303">
        <f t="shared" si="8"/>
        <v>71.125</v>
      </c>
      <c r="AF12" s="304">
        <f t="shared" si="9"/>
        <v>3</v>
      </c>
      <c r="AG12" s="170"/>
      <c r="AH12" s="305">
        <f t="shared" si="10"/>
        <v>68.7</v>
      </c>
      <c r="AI12" s="305">
        <f t="shared" si="10"/>
        <v>73.400000000000006</v>
      </c>
      <c r="AJ12" s="306">
        <f t="shared" si="11"/>
        <v>71.050000000000011</v>
      </c>
    </row>
    <row r="13" spans="1:36" s="106" customFormat="1" ht="66.75" customHeight="1">
      <c r="A13" s="276">
        <v>3</v>
      </c>
      <c r="B13" s="78">
        <v>28</v>
      </c>
      <c r="C13" s="63" t="s">
        <v>189</v>
      </c>
      <c r="D13" s="63" t="s">
        <v>190</v>
      </c>
      <c r="E13" s="64">
        <v>10117756</v>
      </c>
      <c r="F13" s="62" t="s">
        <v>4</v>
      </c>
      <c r="G13" s="65" t="s">
        <v>191</v>
      </c>
      <c r="H13" s="64" t="s">
        <v>192</v>
      </c>
      <c r="I13" s="66" t="s">
        <v>193</v>
      </c>
      <c r="J13" s="67" t="s">
        <v>69</v>
      </c>
      <c r="K13" s="67" t="s">
        <v>8</v>
      </c>
      <c r="L13" s="67" t="s">
        <v>194</v>
      </c>
      <c r="M13" s="277">
        <v>67.5</v>
      </c>
      <c r="N13" s="277">
        <v>71</v>
      </c>
      <c r="O13" s="303">
        <f t="shared" si="0"/>
        <v>69.25</v>
      </c>
      <c r="P13" s="304">
        <f t="shared" si="1"/>
        <v>3</v>
      </c>
      <c r="Q13" s="277">
        <v>67.5</v>
      </c>
      <c r="R13" s="277">
        <v>71</v>
      </c>
      <c r="S13" s="303">
        <f t="shared" si="2"/>
        <v>69.25</v>
      </c>
      <c r="T13" s="304">
        <f t="shared" si="3"/>
        <v>3</v>
      </c>
      <c r="U13" s="277">
        <v>68.5</v>
      </c>
      <c r="V13" s="277">
        <v>71</v>
      </c>
      <c r="W13" s="303">
        <f t="shared" si="4"/>
        <v>69.75</v>
      </c>
      <c r="X13" s="304">
        <f t="shared" si="5"/>
        <v>3</v>
      </c>
      <c r="Y13" s="277">
        <v>68.25</v>
      </c>
      <c r="Z13" s="277">
        <v>70</v>
      </c>
      <c r="AA13" s="303">
        <f t="shared" si="6"/>
        <v>69.125</v>
      </c>
      <c r="AB13" s="304">
        <f t="shared" si="7"/>
        <v>3</v>
      </c>
      <c r="AC13" s="277">
        <v>70</v>
      </c>
      <c r="AD13" s="277">
        <v>74</v>
      </c>
      <c r="AE13" s="303">
        <f t="shared" si="8"/>
        <v>72</v>
      </c>
      <c r="AF13" s="304">
        <f t="shared" si="9"/>
        <v>2</v>
      </c>
      <c r="AG13" s="170"/>
      <c r="AH13" s="305">
        <f t="shared" si="10"/>
        <v>68.349999999999994</v>
      </c>
      <c r="AI13" s="305">
        <f t="shared" si="10"/>
        <v>71.400000000000006</v>
      </c>
      <c r="AJ13" s="306">
        <f t="shared" si="11"/>
        <v>69.875</v>
      </c>
    </row>
    <row r="14" spans="1:36" s="106" customFormat="1" ht="66.75" customHeight="1">
      <c r="A14" s="276">
        <v>4</v>
      </c>
      <c r="B14" s="78">
        <v>2</v>
      </c>
      <c r="C14" s="120" t="s">
        <v>281</v>
      </c>
      <c r="D14" s="120" t="s">
        <v>283</v>
      </c>
      <c r="E14" s="121">
        <v>102011854</v>
      </c>
      <c r="F14" s="62" t="s">
        <v>4</v>
      </c>
      <c r="G14" s="65" t="s">
        <v>212</v>
      </c>
      <c r="H14" s="64" t="s">
        <v>52</v>
      </c>
      <c r="I14" s="66" t="s">
        <v>213</v>
      </c>
      <c r="J14" s="67" t="s">
        <v>53</v>
      </c>
      <c r="K14" s="67" t="s">
        <v>65</v>
      </c>
      <c r="L14" s="67" t="s">
        <v>19</v>
      </c>
      <c r="M14" s="277">
        <v>65.5</v>
      </c>
      <c r="N14" s="277">
        <v>67</v>
      </c>
      <c r="O14" s="303">
        <f t="shared" si="0"/>
        <v>66.25</v>
      </c>
      <c r="P14" s="304">
        <f t="shared" si="1"/>
        <v>5</v>
      </c>
      <c r="Q14" s="277">
        <v>63.5</v>
      </c>
      <c r="R14" s="277">
        <v>65</v>
      </c>
      <c r="S14" s="303">
        <f t="shared" si="2"/>
        <v>64.25</v>
      </c>
      <c r="T14" s="304">
        <f t="shared" si="3"/>
        <v>5</v>
      </c>
      <c r="U14" s="277">
        <v>66.75</v>
      </c>
      <c r="V14" s="277">
        <v>70</v>
      </c>
      <c r="W14" s="303">
        <f t="shared" si="4"/>
        <v>68.375</v>
      </c>
      <c r="X14" s="304">
        <f t="shared" si="5"/>
        <v>4</v>
      </c>
      <c r="Y14" s="277">
        <v>65.25</v>
      </c>
      <c r="Z14" s="277">
        <v>67</v>
      </c>
      <c r="AA14" s="303">
        <f t="shared" si="6"/>
        <v>66.125</v>
      </c>
      <c r="AB14" s="304">
        <f t="shared" si="7"/>
        <v>5</v>
      </c>
      <c r="AC14" s="277">
        <v>68.25</v>
      </c>
      <c r="AD14" s="277">
        <v>71</v>
      </c>
      <c r="AE14" s="303">
        <f t="shared" si="8"/>
        <v>69.625</v>
      </c>
      <c r="AF14" s="304">
        <f t="shared" si="9"/>
        <v>4</v>
      </c>
      <c r="AG14" s="170"/>
      <c r="AH14" s="305">
        <f t="shared" si="10"/>
        <v>65.849999999999994</v>
      </c>
      <c r="AI14" s="305">
        <f t="shared" si="10"/>
        <v>68</v>
      </c>
      <c r="AJ14" s="306">
        <f t="shared" si="11"/>
        <v>66.924999999999997</v>
      </c>
    </row>
    <row r="15" spans="1:36" s="106" customFormat="1" ht="66.75" customHeight="1">
      <c r="A15" s="276">
        <v>5</v>
      </c>
      <c r="B15" s="78">
        <v>7</v>
      </c>
      <c r="C15" s="63" t="s">
        <v>214</v>
      </c>
      <c r="D15" s="63" t="s">
        <v>215</v>
      </c>
      <c r="E15" s="64">
        <v>10195136</v>
      </c>
      <c r="F15" s="62" t="s">
        <v>4</v>
      </c>
      <c r="G15" s="65" t="s">
        <v>282</v>
      </c>
      <c r="H15" s="64" t="s">
        <v>216</v>
      </c>
      <c r="I15" s="66"/>
      <c r="J15" s="67" t="s">
        <v>58</v>
      </c>
      <c r="K15" s="67" t="s">
        <v>10</v>
      </c>
      <c r="L15" s="67" t="s">
        <v>195</v>
      </c>
      <c r="M15" s="277">
        <v>65.25</v>
      </c>
      <c r="N15" s="277">
        <v>69.599999999999994</v>
      </c>
      <c r="O15" s="303">
        <f t="shared" si="0"/>
        <v>67.424999999999997</v>
      </c>
      <c r="P15" s="304">
        <f t="shared" si="1"/>
        <v>4</v>
      </c>
      <c r="Q15" s="277">
        <v>67</v>
      </c>
      <c r="R15" s="277">
        <v>70</v>
      </c>
      <c r="S15" s="303">
        <f t="shared" si="2"/>
        <v>68.5</v>
      </c>
      <c r="T15" s="304">
        <f t="shared" si="3"/>
        <v>4</v>
      </c>
      <c r="U15" s="277">
        <v>63.5</v>
      </c>
      <c r="V15" s="277">
        <v>68</v>
      </c>
      <c r="W15" s="303">
        <f t="shared" si="4"/>
        <v>65.75</v>
      </c>
      <c r="X15" s="304">
        <f t="shared" si="5"/>
        <v>6</v>
      </c>
      <c r="Y15" s="277">
        <v>64.75</v>
      </c>
      <c r="Z15" s="277">
        <v>68</v>
      </c>
      <c r="AA15" s="303">
        <f t="shared" si="6"/>
        <v>66.375</v>
      </c>
      <c r="AB15" s="304">
        <f t="shared" si="7"/>
        <v>4</v>
      </c>
      <c r="AC15" s="277">
        <v>64.25</v>
      </c>
      <c r="AD15" s="277">
        <v>68</v>
      </c>
      <c r="AE15" s="303">
        <f t="shared" si="8"/>
        <v>66.125</v>
      </c>
      <c r="AF15" s="304">
        <f t="shared" si="9"/>
        <v>5</v>
      </c>
      <c r="AG15" s="170"/>
      <c r="AH15" s="305">
        <f t="shared" si="10"/>
        <v>64.95</v>
      </c>
      <c r="AI15" s="305">
        <f t="shared" si="10"/>
        <v>68.72</v>
      </c>
      <c r="AJ15" s="306">
        <f t="shared" si="11"/>
        <v>66.835000000000008</v>
      </c>
    </row>
    <row r="16" spans="1:36" s="106" customFormat="1" ht="66.75" customHeight="1">
      <c r="A16" s="276">
        <v>6</v>
      </c>
      <c r="B16" s="78">
        <v>21</v>
      </c>
      <c r="C16" s="63" t="s">
        <v>205</v>
      </c>
      <c r="D16" s="63" t="s">
        <v>206</v>
      </c>
      <c r="E16" s="64">
        <v>10149704</v>
      </c>
      <c r="F16" s="62" t="s">
        <v>4</v>
      </c>
      <c r="G16" s="65" t="s">
        <v>207</v>
      </c>
      <c r="H16" s="64" t="s">
        <v>66</v>
      </c>
      <c r="I16" s="66" t="s">
        <v>21</v>
      </c>
      <c r="J16" s="67" t="s">
        <v>53</v>
      </c>
      <c r="K16" s="67" t="s">
        <v>65</v>
      </c>
      <c r="L16" s="67" t="s">
        <v>67</v>
      </c>
      <c r="M16" s="277">
        <v>59.25</v>
      </c>
      <c r="N16" s="277">
        <v>63.6</v>
      </c>
      <c r="O16" s="303">
        <f t="shared" si="0"/>
        <v>61.424999999999997</v>
      </c>
      <c r="P16" s="304">
        <f t="shared" si="1"/>
        <v>6</v>
      </c>
      <c r="Q16" s="277">
        <v>62</v>
      </c>
      <c r="R16" s="277">
        <v>62</v>
      </c>
      <c r="S16" s="303">
        <f t="shared" si="2"/>
        <v>62</v>
      </c>
      <c r="T16" s="304">
        <f t="shared" si="3"/>
        <v>6</v>
      </c>
      <c r="U16" s="277">
        <v>65.5</v>
      </c>
      <c r="V16" s="277">
        <v>67</v>
      </c>
      <c r="W16" s="303">
        <f t="shared" si="4"/>
        <v>66.25</v>
      </c>
      <c r="X16" s="304">
        <f t="shared" si="5"/>
        <v>5</v>
      </c>
      <c r="Y16" s="277">
        <v>58</v>
      </c>
      <c r="Z16" s="277">
        <v>66</v>
      </c>
      <c r="AA16" s="303">
        <f t="shared" si="6"/>
        <v>62</v>
      </c>
      <c r="AB16" s="304">
        <f t="shared" si="7"/>
        <v>6</v>
      </c>
      <c r="AC16" s="277">
        <v>60.75</v>
      </c>
      <c r="AD16" s="277">
        <v>60</v>
      </c>
      <c r="AE16" s="303">
        <f t="shared" si="8"/>
        <v>60.375</v>
      </c>
      <c r="AF16" s="304">
        <f t="shared" si="9"/>
        <v>7</v>
      </c>
      <c r="AG16" s="170"/>
      <c r="AH16" s="305">
        <f t="shared" si="10"/>
        <v>61.1</v>
      </c>
      <c r="AI16" s="305">
        <f t="shared" si="10"/>
        <v>63.720000000000006</v>
      </c>
      <c r="AJ16" s="306">
        <f t="shared" si="11"/>
        <v>62.410000000000004</v>
      </c>
    </row>
    <row r="17" spans="1:36" s="106" customFormat="1" ht="66.75" customHeight="1">
      <c r="A17" s="276">
        <v>7</v>
      </c>
      <c r="B17" s="78">
        <v>1</v>
      </c>
      <c r="C17" s="63" t="s">
        <v>184</v>
      </c>
      <c r="D17" s="63" t="s">
        <v>185</v>
      </c>
      <c r="E17" s="64">
        <v>10200231</v>
      </c>
      <c r="F17" s="62" t="s">
        <v>4</v>
      </c>
      <c r="G17" s="65" t="s">
        <v>186</v>
      </c>
      <c r="H17" s="64" t="s">
        <v>187</v>
      </c>
      <c r="I17" s="66" t="s">
        <v>188</v>
      </c>
      <c r="J17" s="67" t="s">
        <v>11</v>
      </c>
      <c r="K17" s="67" t="s">
        <v>6</v>
      </c>
      <c r="L17" s="67" t="s">
        <v>163</v>
      </c>
      <c r="M17" s="278">
        <v>59.5</v>
      </c>
      <c r="N17" s="278">
        <v>62</v>
      </c>
      <c r="O17" s="303">
        <f t="shared" si="0"/>
        <v>60.75</v>
      </c>
      <c r="P17" s="304">
        <f t="shared" si="1"/>
        <v>7</v>
      </c>
      <c r="Q17" s="277">
        <v>58.5</v>
      </c>
      <c r="R17" s="277">
        <v>61</v>
      </c>
      <c r="S17" s="303">
        <f t="shared" si="2"/>
        <v>59.75</v>
      </c>
      <c r="T17" s="304">
        <f t="shared" si="3"/>
        <v>7</v>
      </c>
      <c r="U17" s="277">
        <v>56.75</v>
      </c>
      <c r="V17" s="277">
        <v>62</v>
      </c>
      <c r="W17" s="303">
        <f t="shared" si="4"/>
        <v>59.375</v>
      </c>
      <c r="X17" s="304">
        <f t="shared" si="5"/>
        <v>7</v>
      </c>
      <c r="Y17" s="277">
        <v>57</v>
      </c>
      <c r="Z17" s="277">
        <v>61</v>
      </c>
      <c r="AA17" s="303">
        <f t="shared" si="6"/>
        <v>59</v>
      </c>
      <c r="AB17" s="304">
        <f t="shared" si="7"/>
        <v>7</v>
      </c>
      <c r="AC17" s="277">
        <v>59.25</v>
      </c>
      <c r="AD17" s="277">
        <v>62</v>
      </c>
      <c r="AE17" s="303">
        <f t="shared" si="8"/>
        <v>60.625</v>
      </c>
      <c r="AF17" s="304">
        <f t="shared" si="9"/>
        <v>6</v>
      </c>
      <c r="AG17" s="170"/>
      <c r="AH17" s="305">
        <f t="shared" si="10"/>
        <v>58.2</v>
      </c>
      <c r="AI17" s="305">
        <f t="shared" si="10"/>
        <v>61.6</v>
      </c>
      <c r="AJ17" s="306">
        <f t="shared" si="11"/>
        <v>59.900000000000006</v>
      </c>
    </row>
    <row r="18" spans="1:36" s="106" customFormat="1" ht="66.75" customHeight="1">
      <c r="A18" s="276"/>
      <c r="B18" s="78">
        <v>34</v>
      </c>
      <c r="C18" s="63" t="s">
        <v>196</v>
      </c>
      <c r="D18" s="63" t="s">
        <v>197</v>
      </c>
      <c r="E18" s="64">
        <v>10174296</v>
      </c>
      <c r="F18" s="62" t="s">
        <v>4</v>
      </c>
      <c r="G18" s="65" t="s">
        <v>198</v>
      </c>
      <c r="H18" s="64" t="s">
        <v>199</v>
      </c>
      <c r="I18" s="66" t="s">
        <v>200</v>
      </c>
      <c r="J18" s="67" t="s">
        <v>14</v>
      </c>
      <c r="K18" s="67" t="s">
        <v>8</v>
      </c>
      <c r="L18" s="67" t="s">
        <v>80</v>
      </c>
      <c r="M18" s="437" t="s">
        <v>373</v>
      </c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8"/>
      <c r="AB18" s="438"/>
      <c r="AC18" s="438"/>
      <c r="AD18" s="438"/>
      <c r="AE18" s="438"/>
      <c r="AF18" s="438"/>
      <c r="AG18" s="438"/>
      <c r="AH18" s="438"/>
      <c r="AI18" s="438"/>
      <c r="AJ18" s="439"/>
    </row>
    <row r="19" spans="1:36" s="106" customFormat="1" ht="34.5" customHeight="1">
      <c r="A19" s="279"/>
      <c r="B19" s="279"/>
      <c r="C19" s="279"/>
      <c r="D19" s="434" t="s">
        <v>37</v>
      </c>
      <c r="E19" s="434"/>
      <c r="F19" s="434"/>
      <c r="G19" s="434"/>
      <c r="H19" s="434"/>
      <c r="I19" s="279"/>
      <c r="J19" s="279"/>
      <c r="K19" s="280" t="s">
        <v>359</v>
      </c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81"/>
    </row>
    <row r="20" spans="1:36" s="1" customFormat="1"/>
  </sheetData>
  <sheetProtection selectLockedCells="1" selectUnlockedCells="1"/>
  <sortState ref="A11:AJ17">
    <sortCondition descending="1" ref="AJ11:AJ17"/>
  </sortState>
  <mergeCells count="24">
    <mergeCell ref="D19:H19"/>
    <mergeCell ref="Y9:AB9"/>
    <mergeCell ref="AC9:AF9"/>
    <mergeCell ref="AG9:AG10"/>
    <mergeCell ref="AH9:AI9"/>
    <mergeCell ref="H9:H10"/>
    <mergeCell ref="I9:I10"/>
    <mergeCell ref="F9:F10"/>
    <mergeCell ref="G9:G10"/>
    <mergeCell ref="J9:J10"/>
    <mergeCell ref="K9:K10"/>
    <mergeCell ref="L9:L10"/>
    <mergeCell ref="M9:P9"/>
    <mergeCell ref="Q9:T9"/>
    <mergeCell ref="U9:X9"/>
    <mergeCell ref="M18:AJ18"/>
    <mergeCell ref="AJ9:AJ10"/>
    <mergeCell ref="A1:AJ1"/>
    <mergeCell ref="A2:AJ2"/>
    <mergeCell ref="A3:AJ3"/>
    <mergeCell ref="A9:A10"/>
    <mergeCell ref="B9:B10"/>
    <mergeCell ref="C9:D10"/>
    <mergeCell ref="E9:E10"/>
  </mergeCells>
  <printOptions horizontalCentered="1"/>
  <pageMargins left="0.15748031496062992" right="0.27559055118110237" top="0.15748031496062992" bottom="0.19685039370078741" header="0.51181102362204722" footer="0.51181102362204722"/>
  <pageSetup paperSize="9" scale="65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B18"/>
  <sheetViews>
    <sheetView view="pageBreakPreview" zoomScaleSheetLayoutView="100" workbookViewId="0">
      <selection activeCell="H12" sqref="H12:J12"/>
    </sheetView>
  </sheetViews>
  <sheetFormatPr defaultRowHeight="12.75"/>
  <cols>
    <col min="1" max="1" width="3.85546875" customWidth="1"/>
    <col min="2" max="2" width="9.42578125" hidden="1" customWidth="1"/>
    <col min="3" max="3" width="5" customWidth="1"/>
    <col min="4" max="4" width="10.7109375" customWidth="1"/>
    <col min="5" max="5" width="18.42578125" customWidth="1"/>
    <col min="6" max="6" width="10" hidden="1" customWidth="1"/>
    <col min="7" max="7" width="5.140625" customWidth="1"/>
    <col min="8" max="8" width="19.28515625" customWidth="1"/>
    <col min="9" max="9" width="9.140625" hidden="1" customWidth="1"/>
    <col min="10" max="10" width="11.7109375" customWidth="1"/>
    <col min="11" max="11" width="8" customWidth="1"/>
    <col min="12" max="12" width="8.5703125" customWidth="1"/>
    <col min="13" max="13" width="6.42578125" customWidth="1"/>
    <col min="14" max="14" width="6.140625" customWidth="1"/>
    <col min="15" max="15" width="7.7109375" customWidth="1"/>
    <col min="16" max="16" width="3.140625" style="2" customWidth="1"/>
    <col min="17" max="17" width="6.5703125" customWidth="1"/>
    <col min="18" max="18" width="7.7109375" customWidth="1"/>
    <col min="19" max="19" width="3.140625" style="2" customWidth="1"/>
    <col min="20" max="20" width="6.42578125" customWidth="1"/>
    <col min="21" max="21" width="7.7109375" customWidth="1"/>
    <col min="22" max="22" width="3.28515625" style="2" customWidth="1"/>
    <col min="23" max="23" width="3.85546875" customWidth="1"/>
    <col min="24" max="24" width="4.42578125" customWidth="1"/>
    <col min="25" max="26" width="7.7109375" customWidth="1"/>
    <col min="27" max="27" width="8.140625" customWidth="1"/>
  </cols>
  <sheetData>
    <row r="1" spans="1:28" s="60" customFormat="1" ht="36.75" customHeight="1">
      <c r="A1" s="386" t="s">
        <v>22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79"/>
    </row>
    <row r="2" spans="1:28" s="60" customFormat="1" ht="22.35" customHeight="1">
      <c r="A2" s="387" t="s">
        <v>23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81"/>
    </row>
    <row r="3" spans="1:28" s="83" customFormat="1" ht="28.5" customHeight="1">
      <c r="A3" s="388" t="s">
        <v>24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82"/>
      <c r="AA3" s="79"/>
      <c r="AB3" s="79"/>
    </row>
    <row r="4" spans="1:28" s="60" customFormat="1" ht="21.75" customHeight="1">
      <c r="D4" s="118" t="s">
        <v>25</v>
      </c>
      <c r="E4" s="389" t="s">
        <v>303</v>
      </c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</row>
    <row r="5" spans="1:28" s="60" customFormat="1" ht="18.600000000000001" customHeight="1">
      <c r="A5" s="97" t="s">
        <v>313</v>
      </c>
      <c r="B5" s="97"/>
      <c r="C5" s="98"/>
      <c r="D5" s="98"/>
      <c r="E5" s="98"/>
      <c r="F5" s="98"/>
      <c r="G5" s="99"/>
      <c r="H5" s="99"/>
      <c r="I5" s="99"/>
      <c r="J5" s="100"/>
      <c r="L5" s="99"/>
      <c r="M5" s="99"/>
      <c r="N5" s="99"/>
      <c r="O5" s="99"/>
      <c r="P5" s="101"/>
      <c r="Q5" s="99"/>
      <c r="R5" s="99"/>
      <c r="S5" s="101"/>
      <c r="T5" s="99"/>
      <c r="U5" s="99"/>
      <c r="V5" s="101"/>
      <c r="W5" s="102"/>
      <c r="X5" s="102"/>
      <c r="Y5" s="102" t="s">
        <v>100</v>
      </c>
    </row>
    <row r="6" spans="1:28" s="60" customFormat="1" ht="21.75" customHeight="1">
      <c r="A6" s="363" t="s">
        <v>27</v>
      </c>
      <c r="B6" s="363" t="s">
        <v>28</v>
      </c>
      <c r="C6" s="361" t="s">
        <v>29</v>
      </c>
      <c r="D6" s="362" t="s">
        <v>266</v>
      </c>
      <c r="E6" s="362"/>
      <c r="F6" s="362" t="s">
        <v>1</v>
      </c>
      <c r="G6" s="379" t="s">
        <v>2</v>
      </c>
      <c r="H6" s="362" t="s">
        <v>267</v>
      </c>
      <c r="I6" s="380" t="s">
        <v>3</v>
      </c>
      <c r="J6" s="380" t="s">
        <v>268</v>
      </c>
      <c r="K6" s="381" t="s">
        <v>269</v>
      </c>
      <c r="L6" s="381" t="s">
        <v>270</v>
      </c>
      <c r="M6" s="381" t="s">
        <v>271</v>
      </c>
      <c r="N6" s="390" t="s">
        <v>312</v>
      </c>
      <c r="O6" s="390"/>
      <c r="P6" s="390"/>
      <c r="Q6" s="390" t="s">
        <v>300</v>
      </c>
      <c r="R6" s="390"/>
      <c r="S6" s="390"/>
      <c r="T6" s="391" t="s">
        <v>32</v>
      </c>
      <c r="U6" s="391"/>
      <c r="V6" s="391"/>
      <c r="W6" s="384" t="s">
        <v>63</v>
      </c>
      <c r="X6" s="384" t="s">
        <v>64</v>
      </c>
      <c r="Y6" s="385" t="s">
        <v>39</v>
      </c>
      <c r="Z6" s="385" t="s">
        <v>34</v>
      </c>
      <c r="AA6" s="385" t="s">
        <v>72</v>
      </c>
    </row>
    <row r="7" spans="1:28" s="60" customFormat="1" ht="50.25" customHeight="1">
      <c r="A7" s="363"/>
      <c r="B7" s="363"/>
      <c r="C7" s="361"/>
      <c r="D7" s="362"/>
      <c r="E7" s="362"/>
      <c r="F7" s="362"/>
      <c r="G7" s="379"/>
      <c r="H7" s="362"/>
      <c r="I7" s="380"/>
      <c r="J7" s="380"/>
      <c r="K7" s="381"/>
      <c r="L7" s="381"/>
      <c r="M7" s="381"/>
      <c r="N7" s="25" t="s">
        <v>35</v>
      </c>
      <c r="O7" s="25" t="s">
        <v>36</v>
      </c>
      <c r="P7" s="103" t="s">
        <v>27</v>
      </c>
      <c r="Q7" s="25" t="s">
        <v>35</v>
      </c>
      <c r="R7" s="25" t="s">
        <v>36</v>
      </c>
      <c r="S7" s="103" t="s">
        <v>27</v>
      </c>
      <c r="T7" s="25" t="s">
        <v>35</v>
      </c>
      <c r="U7" s="25" t="s">
        <v>36</v>
      </c>
      <c r="V7" s="103" t="s">
        <v>27</v>
      </c>
      <c r="W7" s="384"/>
      <c r="X7" s="384"/>
      <c r="Y7" s="385"/>
      <c r="Z7" s="385"/>
      <c r="AA7" s="385"/>
    </row>
    <row r="8" spans="1:28" s="106" customFormat="1" ht="50.25" customHeight="1">
      <c r="A8" s="111">
        <v>1</v>
      </c>
      <c r="B8" s="112"/>
      <c r="C8" s="62">
        <v>27</v>
      </c>
      <c r="D8" s="63" t="s">
        <v>153</v>
      </c>
      <c r="E8" s="63" t="s">
        <v>154</v>
      </c>
      <c r="F8" s="64">
        <v>10029509</v>
      </c>
      <c r="G8" s="62" t="s">
        <v>4</v>
      </c>
      <c r="H8" s="65" t="s">
        <v>155</v>
      </c>
      <c r="I8" s="64" t="s">
        <v>156</v>
      </c>
      <c r="J8" s="66" t="s">
        <v>157</v>
      </c>
      <c r="K8" s="67" t="s">
        <v>69</v>
      </c>
      <c r="L8" s="67" t="s">
        <v>8</v>
      </c>
      <c r="M8" s="67" t="s">
        <v>120</v>
      </c>
      <c r="N8" s="104">
        <v>247.5</v>
      </c>
      <c r="O8" s="168">
        <f t="shared" ref="O8:O16" si="0">N8/3.4</f>
        <v>72.794117647058826</v>
      </c>
      <c r="P8" s="169">
        <f t="shared" ref="P8:P16" si="1">RANK(O8,O$8:O$16)</f>
        <v>1</v>
      </c>
      <c r="Q8" s="104">
        <v>243</v>
      </c>
      <c r="R8" s="168">
        <f t="shared" ref="R8:R16" si="2">Q8/3.4</f>
        <v>71.470588235294116</v>
      </c>
      <c r="S8" s="169">
        <f t="shared" ref="S8:S16" si="3">RANK(R8,R$8:R$16)</f>
        <v>1</v>
      </c>
      <c r="T8" s="104">
        <v>242.5</v>
      </c>
      <c r="U8" s="168">
        <f t="shared" ref="U8:U16" si="4">T8/3.4</f>
        <v>71.32352941176471</v>
      </c>
      <c r="V8" s="169">
        <f t="shared" ref="V8:V16" si="5">RANK(U8,U$8:U$16)</f>
        <v>1</v>
      </c>
      <c r="W8" s="170"/>
      <c r="X8" s="170"/>
      <c r="Y8" s="171">
        <f t="shared" ref="Y8:Y16" si="6">T8+Q8+N8</f>
        <v>733</v>
      </c>
      <c r="Z8" s="172">
        <f t="shared" ref="Z8:Z16" si="7">Y8/3.4/3-IF($W8=1,2,IF($W8=2,1.5,0))</f>
        <v>71.862745098039213</v>
      </c>
      <c r="AA8" s="175">
        <v>170</v>
      </c>
    </row>
    <row r="9" spans="1:28" s="106" customFormat="1" ht="50.25" customHeight="1">
      <c r="A9" s="28">
        <v>2</v>
      </c>
      <c r="B9" s="112"/>
      <c r="C9" s="62">
        <v>15</v>
      </c>
      <c r="D9" s="63" t="s">
        <v>101</v>
      </c>
      <c r="E9" s="63" t="s">
        <v>280</v>
      </c>
      <c r="F9" s="64">
        <v>10119621</v>
      </c>
      <c r="G9" s="62" t="s">
        <v>4</v>
      </c>
      <c r="H9" s="65" t="s">
        <v>177</v>
      </c>
      <c r="I9" s="64" t="s">
        <v>70</v>
      </c>
      <c r="J9" s="66" t="s">
        <v>59</v>
      </c>
      <c r="K9" s="67" t="s">
        <v>53</v>
      </c>
      <c r="L9" s="67" t="s">
        <v>65</v>
      </c>
      <c r="M9" s="67" t="s">
        <v>67</v>
      </c>
      <c r="N9" s="104">
        <v>241.5</v>
      </c>
      <c r="O9" s="168">
        <f t="shared" si="0"/>
        <v>71.029411764705884</v>
      </c>
      <c r="P9" s="169">
        <f t="shared" si="1"/>
        <v>2</v>
      </c>
      <c r="Q9" s="104">
        <v>231.5</v>
      </c>
      <c r="R9" s="168">
        <f t="shared" si="2"/>
        <v>68.088235294117652</v>
      </c>
      <c r="S9" s="169">
        <f t="shared" si="3"/>
        <v>2</v>
      </c>
      <c r="T9" s="104">
        <v>229.5</v>
      </c>
      <c r="U9" s="168">
        <f t="shared" si="4"/>
        <v>67.5</v>
      </c>
      <c r="V9" s="169">
        <f t="shared" si="5"/>
        <v>2</v>
      </c>
      <c r="W9" s="170"/>
      <c r="X9" s="170"/>
      <c r="Y9" s="171">
        <f t="shared" si="6"/>
        <v>702.5</v>
      </c>
      <c r="Z9" s="172">
        <f t="shared" si="7"/>
        <v>68.872549019607845</v>
      </c>
      <c r="AA9" s="175">
        <v>120</v>
      </c>
    </row>
    <row r="10" spans="1:28" s="106" customFormat="1" ht="50.25" customHeight="1">
      <c r="A10" s="111">
        <v>3</v>
      </c>
      <c r="B10" s="112"/>
      <c r="C10" s="62">
        <v>36</v>
      </c>
      <c r="D10" s="63" t="s">
        <v>178</v>
      </c>
      <c r="E10" s="63" t="s">
        <v>179</v>
      </c>
      <c r="F10" s="64">
        <v>10074519</v>
      </c>
      <c r="G10" s="62" t="s">
        <v>4</v>
      </c>
      <c r="H10" s="65" t="s">
        <v>180</v>
      </c>
      <c r="I10" s="64" t="s">
        <v>181</v>
      </c>
      <c r="J10" s="66" t="s">
        <v>182</v>
      </c>
      <c r="K10" s="67" t="s">
        <v>14</v>
      </c>
      <c r="L10" s="67" t="s">
        <v>8</v>
      </c>
      <c r="M10" s="67" t="s">
        <v>15</v>
      </c>
      <c r="N10" s="104">
        <v>234</v>
      </c>
      <c r="O10" s="168">
        <f t="shared" si="0"/>
        <v>68.82352941176471</v>
      </c>
      <c r="P10" s="169">
        <f t="shared" si="1"/>
        <v>4</v>
      </c>
      <c r="Q10" s="104">
        <v>231</v>
      </c>
      <c r="R10" s="168">
        <f t="shared" si="2"/>
        <v>67.941176470588232</v>
      </c>
      <c r="S10" s="169">
        <f t="shared" si="3"/>
        <v>3</v>
      </c>
      <c r="T10" s="104">
        <v>227</v>
      </c>
      <c r="U10" s="168">
        <f t="shared" si="4"/>
        <v>66.764705882352942</v>
      </c>
      <c r="V10" s="169">
        <f t="shared" si="5"/>
        <v>3</v>
      </c>
      <c r="W10" s="170"/>
      <c r="X10" s="170"/>
      <c r="Y10" s="171">
        <f t="shared" si="6"/>
        <v>692</v>
      </c>
      <c r="Z10" s="172">
        <f t="shared" si="7"/>
        <v>67.843137254901961</v>
      </c>
      <c r="AA10" s="175">
        <v>95</v>
      </c>
    </row>
    <row r="11" spans="1:28" s="106" customFormat="1" ht="50.25" customHeight="1">
      <c r="A11" s="28">
        <v>4</v>
      </c>
      <c r="B11" s="113"/>
      <c r="C11" s="62">
        <v>30</v>
      </c>
      <c r="D11" s="63" t="s">
        <v>158</v>
      </c>
      <c r="E11" s="63" t="s">
        <v>159</v>
      </c>
      <c r="F11" s="64">
        <v>10173829</v>
      </c>
      <c r="G11" s="62" t="s">
        <v>4</v>
      </c>
      <c r="H11" s="65" t="s">
        <v>160</v>
      </c>
      <c r="I11" s="64" t="s">
        <v>161</v>
      </c>
      <c r="J11" s="66" t="s">
        <v>162</v>
      </c>
      <c r="K11" s="67" t="s">
        <v>14</v>
      </c>
      <c r="L11" s="67" t="s">
        <v>8</v>
      </c>
      <c r="M11" s="67" t="s">
        <v>163</v>
      </c>
      <c r="N11" s="104">
        <v>241</v>
      </c>
      <c r="O11" s="168">
        <f t="shared" si="0"/>
        <v>70.882352941176478</v>
      </c>
      <c r="P11" s="169">
        <f t="shared" si="1"/>
        <v>3</v>
      </c>
      <c r="Q11" s="104">
        <v>224.5</v>
      </c>
      <c r="R11" s="168">
        <f t="shared" si="2"/>
        <v>66.029411764705884</v>
      </c>
      <c r="S11" s="169">
        <f t="shared" si="3"/>
        <v>7</v>
      </c>
      <c r="T11" s="104">
        <v>223</v>
      </c>
      <c r="U11" s="168">
        <f t="shared" si="4"/>
        <v>65.588235294117652</v>
      </c>
      <c r="V11" s="169">
        <f t="shared" si="5"/>
        <v>5</v>
      </c>
      <c r="W11" s="170"/>
      <c r="X11" s="170"/>
      <c r="Y11" s="171">
        <f t="shared" si="6"/>
        <v>688.5</v>
      </c>
      <c r="Z11" s="172">
        <f t="shared" si="7"/>
        <v>67.5</v>
      </c>
      <c r="AA11" s="175">
        <v>70</v>
      </c>
    </row>
    <row r="12" spans="1:28" s="106" customFormat="1" ht="50.25" customHeight="1">
      <c r="A12" s="111">
        <v>5</v>
      </c>
      <c r="B12" s="113"/>
      <c r="C12" s="62">
        <v>23</v>
      </c>
      <c r="D12" s="63" t="s">
        <v>214</v>
      </c>
      <c r="E12" s="63" t="s">
        <v>284</v>
      </c>
      <c r="F12" s="64">
        <v>10013818</v>
      </c>
      <c r="G12" s="62" t="s">
        <v>4</v>
      </c>
      <c r="H12" s="65" t="s">
        <v>285</v>
      </c>
      <c r="I12" s="64" t="s">
        <v>341</v>
      </c>
      <c r="J12" s="66" t="s">
        <v>297</v>
      </c>
      <c r="K12" s="67" t="s">
        <v>53</v>
      </c>
      <c r="L12" s="67" t="s">
        <v>65</v>
      </c>
      <c r="M12" s="67" t="s">
        <v>67</v>
      </c>
      <c r="N12" s="104">
        <v>227</v>
      </c>
      <c r="O12" s="168">
        <f t="shared" si="0"/>
        <v>66.764705882352942</v>
      </c>
      <c r="P12" s="169">
        <f t="shared" si="1"/>
        <v>5</v>
      </c>
      <c r="Q12" s="104">
        <v>225.5</v>
      </c>
      <c r="R12" s="168">
        <f t="shared" si="2"/>
        <v>66.32352941176471</v>
      </c>
      <c r="S12" s="169">
        <f t="shared" si="3"/>
        <v>5</v>
      </c>
      <c r="T12" s="104">
        <v>223</v>
      </c>
      <c r="U12" s="168">
        <f t="shared" si="4"/>
        <v>65.588235294117652</v>
      </c>
      <c r="V12" s="169">
        <f t="shared" si="5"/>
        <v>5</v>
      </c>
      <c r="W12" s="170"/>
      <c r="X12" s="170"/>
      <c r="Y12" s="171">
        <f t="shared" si="6"/>
        <v>675.5</v>
      </c>
      <c r="Z12" s="172">
        <f t="shared" si="7"/>
        <v>66.225490196078439</v>
      </c>
      <c r="AA12" s="175">
        <v>45</v>
      </c>
    </row>
    <row r="13" spans="1:28" s="106" customFormat="1" ht="50.25" customHeight="1">
      <c r="A13" s="28">
        <v>6</v>
      </c>
      <c r="B13" s="112"/>
      <c r="C13" s="62">
        <v>26</v>
      </c>
      <c r="D13" s="63" t="s">
        <v>164</v>
      </c>
      <c r="E13" s="63" t="s">
        <v>165</v>
      </c>
      <c r="F13" s="64">
        <v>10118949</v>
      </c>
      <c r="G13" s="62" t="s">
        <v>4</v>
      </c>
      <c r="H13" s="65" t="s">
        <v>166</v>
      </c>
      <c r="I13" s="64" t="s">
        <v>167</v>
      </c>
      <c r="J13" s="66" t="s">
        <v>168</v>
      </c>
      <c r="K13" s="67" t="s">
        <v>11</v>
      </c>
      <c r="L13" s="67" t="s">
        <v>6</v>
      </c>
      <c r="M13" s="67" t="s">
        <v>16</v>
      </c>
      <c r="N13" s="104">
        <v>222.5</v>
      </c>
      <c r="O13" s="168">
        <f t="shared" si="0"/>
        <v>65.441176470588232</v>
      </c>
      <c r="P13" s="169">
        <f t="shared" si="1"/>
        <v>6</v>
      </c>
      <c r="Q13" s="104">
        <v>224</v>
      </c>
      <c r="R13" s="168">
        <f t="shared" si="2"/>
        <v>65.882352941176478</v>
      </c>
      <c r="S13" s="169">
        <f t="shared" si="3"/>
        <v>8</v>
      </c>
      <c r="T13" s="104">
        <v>227</v>
      </c>
      <c r="U13" s="168">
        <f t="shared" si="4"/>
        <v>66.764705882352942</v>
      </c>
      <c r="V13" s="169">
        <f t="shared" si="5"/>
        <v>3</v>
      </c>
      <c r="W13" s="170" t="s">
        <v>40</v>
      </c>
      <c r="X13" s="170"/>
      <c r="Y13" s="171">
        <f t="shared" si="6"/>
        <v>673.5</v>
      </c>
      <c r="Z13" s="172">
        <f t="shared" si="7"/>
        <v>66.029411764705884</v>
      </c>
      <c r="AA13" s="105"/>
    </row>
    <row r="14" spans="1:28" s="106" customFormat="1" ht="50.25" customHeight="1">
      <c r="A14" s="111">
        <v>7</v>
      </c>
      <c r="B14" s="113"/>
      <c r="C14" s="62">
        <v>3</v>
      </c>
      <c r="D14" s="63" t="s">
        <v>173</v>
      </c>
      <c r="E14" s="63" t="s">
        <v>174</v>
      </c>
      <c r="F14" s="64">
        <v>10097067</v>
      </c>
      <c r="G14" s="62" t="s">
        <v>4</v>
      </c>
      <c r="H14" s="65" t="s">
        <v>175</v>
      </c>
      <c r="I14" s="64" t="s">
        <v>176</v>
      </c>
      <c r="J14" s="66"/>
      <c r="K14" s="67" t="s">
        <v>14</v>
      </c>
      <c r="L14" s="67" t="s">
        <v>8</v>
      </c>
      <c r="M14" s="67" t="s">
        <v>120</v>
      </c>
      <c r="N14" s="104">
        <v>221</v>
      </c>
      <c r="O14" s="168">
        <f t="shared" si="0"/>
        <v>65</v>
      </c>
      <c r="P14" s="169">
        <f t="shared" si="1"/>
        <v>7</v>
      </c>
      <c r="Q14" s="104">
        <v>226.5</v>
      </c>
      <c r="R14" s="168">
        <f t="shared" si="2"/>
        <v>66.617647058823536</v>
      </c>
      <c r="S14" s="169">
        <f t="shared" si="3"/>
        <v>4</v>
      </c>
      <c r="T14" s="104">
        <v>221</v>
      </c>
      <c r="U14" s="168">
        <f t="shared" si="4"/>
        <v>65</v>
      </c>
      <c r="V14" s="169">
        <f t="shared" si="5"/>
        <v>7</v>
      </c>
      <c r="W14" s="170"/>
      <c r="X14" s="170"/>
      <c r="Y14" s="171">
        <f t="shared" si="6"/>
        <v>668.5</v>
      </c>
      <c r="Z14" s="172">
        <f t="shared" si="7"/>
        <v>65.539215686274517</v>
      </c>
      <c r="AA14" s="105"/>
    </row>
    <row r="15" spans="1:28" s="106" customFormat="1" ht="50.25" customHeight="1">
      <c r="A15" s="28">
        <v>8</v>
      </c>
      <c r="B15" s="113"/>
      <c r="C15" s="62">
        <v>4</v>
      </c>
      <c r="D15" s="63" t="s">
        <v>169</v>
      </c>
      <c r="E15" s="63" t="s">
        <v>170</v>
      </c>
      <c r="F15" s="64">
        <v>10118199</v>
      </c>
      <c r="G15" s="62" t="s">
        <v>4</v>
      </c>
      <c r="H15" s="65" t="s">
        <v>171</v>
      </c>
      <c r="I15" s="64" t="s">
        <v>172</v>
      </c>
      <c r="J15" s="66"/>
      <c r="K15" s="67" t="s">
        <v>53</v>
      </c>
      <c r="L15" s="67" t="s">
        <v>65</v>
      </c>
      <c r="M15" s="67" t="s">
        <v>17</v>
      </c>
      <c r="N15" s="104">
        <v>221</v>
      </c>
      <c r="O15" s="168">
        <f t="shared" si="0"/>
        <v>65</v>
      </c>
      <c r="P15" s="169">
        <f t="shared" si="1"/>
        <v>7</v>
      </c>
      <c r="Q15" s="104">
        <v>225.5</v>
      </c>
      <c r="R15" s="168">
        <f t="shared" si="2"/>
        <v>66.32352941176471</v>
      </c>
      <c r="S15" s="169">
        <f t="shared" si="3"/>
        <v>5</v>
      </c>
      <c r="T15" s="104">
        <v>214</v>
      </c>
      <c r="U15" s="168">
        <f t="shared" si="4"/>
        <v>62.941176470588239</v>
      </c>
      <c r="V15" s="169">
        <f t="shared" si="5"/>
        <v>8</v>
      </c>
      <c r="W15" s="170"/>
      <c r="X15" s="170"/>
      <c r="Y15" s="171">
        <f t="shared" si="6"/>
        <v>660.5</v>
      </c>
      <c r="Z15" s="172">
        <f t="shared" si="7"/>
        <v>64.754901960784323</v>
      </c>
      <c r="AA15" s="105"/>
    </row>
    <row r="16" spans="1:28" s="106" customFormat="1" ht="50.25" customHeight="1">
      <c r="A16" s="111">
        <v>9</v>
      </c>
      <c r="B16" s="112"/>
      <c r="C16" s="62">
        <v>24</v>
      </c>
      <c r="D16" s="63" t="s">
        <v>286</v>
      </c>
      <c r="E16" s="63" t="s">
        <v>287</v>
      </c>
      <c r="F16" s="64">
        <v>10085618</v>
      </c>
      <c r="G16" s="62" t="s">
        <v>4</v>
      </c>
      <c r="H16" s="65" t="s">
        <v>288</v>
      </c>
      <c r="I16" s="64" t="s">
        <v>342</v>
      </c>
      <c r="J16" s="66" t="s">
        <v>298</v>
      </c>
      <c r="K16" s="67" t="s">
        <v>58</v>
      </c>
      <c r="L16" s="67" t="s">
        <v>6</v>
      </c>
      <c r="M16" s="67" t="s">
        <v>327</v>
      </c>
      <c r="N16" s="104">
        <v>218</v>
      </c>
      <c r="O16" s="168">
        <f t="shared" si="0"/>
        <v>64.117647058823536</v>
      </c>
      <c r="P16" s="169">
        <f t="shared" si="1"/>
        <v>9</v>
      </c>
      <c r="Q16" s="104">
        <v>211.5</v>
      </c>
      <c r="R16" s="168">
        <f t="shared" si="2"/>
        <v>62.205882352941181</v>
      </c>
      <c r="S16" s="169">
        <f t="shared" si="3"/>
        <v>9</v>
      </c>
      <c r="T16" s="104">
        <v>203.5</v>
      </c>
      <c r="U16" s="168">
        <f t="shared" si="4"/>
        <v>59.852941176470587</v>
      </c>
      <c r="V16" s="169">
        <f t="shared" si="5"/>
        <v>9</v>
      </c>
      <c r="W16" s="170"/>
      <c r="X16" s="170"/>
      <c r="Y16" s="171">
        <f t="shared" si="6"/>
        <v>633</v>
      </c>
      <c r="Z16" s="172">
        <f t="shared" si="7"/>
        <v>62.058823529411768</v>
      </c>
      <c r="AA16" s="105"/>
    </row>
    <row r="17" spans="1:22" s="146" customFormat="1" ht="30.75" customHeight="1">
      <c r="A17" s="360" t="s">
        <v>37</v>
      </c>
      <c r="B17" s="360"/>
      <c r="C17" s="360"/>
      <c r="D17" s="360"/>
      <c r="E17" s="360"/>
      <c r="F17" s="142"/>
      <c r="G17" s="143"/>
      <c r="H17" s="174" t="s">
        <v>311</v>
      </c>
      <c r="I17" s="174"/>
      <c r="J17" s="174"/>
      <c r="K17" s="174"/>
      <c r="L17" s="174"/>
      <c r="M17" s="144"/>
      <c r="N17" s="144"/>
      <c r="O17" s="144"/>
      <c r="P17" s="144"/>
      <c r="Q17" s="144"/>
      <c r="R17" s="144"/>
      <c r="S17" s="144"/>
      <c r="T17" s="144"/>
    </row>
    <row r="18" spans="1:22" s="1" customFormat="1">
      <c r="P18" s="3"/>
      <c r="S18" s="3"/>
      <c r="V18" s="3"/>
    </row>
  </sheetData>
  <sheetProtection selectLockedCells="1" selectUnlockedCells="1"/>
  <sortState ref="A8:AB16">
    <sortCondition descending="1" ref="Z8:Z16"/>
  </sortState>
  <mergeCells count="25">
    <mergeCell ref="A1:Z1"/>
    <mergeCell ref="A2:Z2"/>
    <mergeCell ref="A3:Y3"/>
    <mergeCell ref="E4:Z4"/>
    <mergeCell ref="AA6:AA7"/>
    <mergeCell ref="G6:G7"/>
    <mergeCell ref="W6:W7"/>
    <mergeCell ref="H6:H7"/>
    <mergeCell ref="I6:I7"/>
    <mergeCell ref="J6:J7"/>
    <mergeCell ref="K6:K7"/>
    <mergeCell ref="L6:L7"/>
    <mergeCell ref="M6:M7"/>
    <mergeCell ref="N6:P6"/>
    <mergeCell ref="Q6:S6"/>
    <mergeCell ref="T6:V6"/>
    <mergeCell ref="X6:X7"/>
    <mergeCell ref="Y6:Y7"/>
    <mergeCell ref="Z6:Z7"/>
    <mergeCell ref="A17:E17"/>
    <mergeCell ref="B6:B7"/>
    <mergeCell ref="C6:C7"/>
    <mergeCell ref="D6:E7"/>
    <mergeCell ref="F6:F7"/>
    <mergeCell ref="A6:A7"/>
  </mergeCells>
  <printOptions horizontalCentered="1"/>
  <pageMargins left="0" right="0" top="0.23" bottom="0" header="0.51181102362204722" footer="0.51181102362204722"/>
  <pageSetup paperSize="9" scale="81" firstPageNumber="0" fitToHeight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A18"/>
  <sheetViews>
    <sheetView view="pageBreakPreview" zoomScale="90" zoomScaleSheetLayoutView="90" workbookViewId="0">
      <selection activeCell="P6" sqref="P6:V7"/>
    </sheetView>
  </sheetViews>
  <sheetFormatPr defaultRowHeight="12.75"/>
  <cols>
    <col min="1" max="1" width="4.28515625" customWidth="1"/>
    <col min="2" max="2" width="5" customWidth="1"/>
    <col min="3" max="3" width="10.7109375" customWidth="1"/>
    <col min="4" max="4" width="18.42578125" customWidth="1"/>
    <col min="5" max="5" width="10" hidden="1" customWidth="1"/>
    <col min="6" max="6" width="5.140625" customWidth="1"/>
    <col min="7" max="7" width="19.28515625" customWidth="1"/>
    <col min="8" max="8" width="9.140625" customWidth="1"/>
    <col min="9" max="9" width="11.7109375" customWidth="1"/>
    <col min="10" max="10" width="8" customWidth="1"/>
    <col min="11" max="11" width="8.5703125" customWidth="1"/>
    <col min="12" max="12" width="6.42578125" customWidth="1"/>
    <col min="13" max="13" width="6.140625" customWidth="1"/>
    <col min="14" max="14" width="7.7109375" customWidth="1"/>
    <col min="15" max="15" width="3.140625" style="2" customWidth="1"/>
    <col min="16" max="16" width="6.5703125" customWidth="1"/>
    <col min="17" max="17" width="7.7109375" customWidth="1"/>
    <col min="18" max="18" width="3.140625" style="2" customWidth="1"/>
    <col min="19" max="19" width="6.42578125" customWidth="1"/>
    <col min="20" max="20" width="7.7109375" customWidth="1"/>
    <col min="21" max="21" width="3.28515625" style="2" customWidth="1"/>
    <col min="22" max="22" width="3.85546875" customWidth="1"/>
    <col min="23" max="23" width="4.42578125" customWidth="1"/>
    <col min="24" max="25" width="7.7109375" customWidth="1"/>
    <col min="26" max="26" width="8.140625" customWidth="1"/>
  </cols>
  <sheetData>
    <row r="1" spans="1:27" s="200" customFormat="1" ht="36.75" customHeight="1">
      <c r="A1" s="386" t="s">
        <v>92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79"/>
    </row>
    <row r="2" spans="1:27" s="200" customFormat="1" ht="22.35" customHeight="1">
      <c r="A2" s="387" t="s">
        <v>23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81"/>
    </row>
    <row r="3" spans="1:27" s="83" customFormat="1" ht="28.5" customHeight="1">
      <c r="A3" s="388" t="s">
        <v>340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82"/>
      <c r="Z3" s="79"/>
      <c r="AA3" s="79"/>
    </row>
    <row r="4" spans="1:27" s="200" customFormat="1" ht="21.75" customHeight="1">
      <c r="C4" s="118" t="s">
        <v>25</v>
      </c>
      <c r="D4" s="335" t="s">
        <v>319</v>
      </c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</row>
    <row r="5" spans="1:27" s="200" customFormat="1" ht="18.600000000000001" customHeight="1">
      <c r="A5" s="97" t="s">
        <v>313</v>
      </c>
      <c r="B5" s="98"/>
      <c r="C5" s="98"/>
      <c r="D5" s="98"/>
      <c r="E5" s="98"/>
      <c r="F5" s="139"/>
      <c r="G5" s="139"/>
      <c r="H5" s="139"/>
      <c r="I5" s="100"/>
      <c r="K5" s="139"/>
      <c r="L5" s="139"/>
      <c r="M5" s="139"/>
      <c r="N5" s="139"/>
      <c r="O5" s="101"/>
      <c r="P5" s="139"/>
      <c r="Q5" s="139"/>
      <c r="R5" s="101"/>
      <c r="S5" s="139"/>
      <c r="T5" s="139"/>
      <c r="U5" s="101"/>
      <c r="V5" s="102"/>
      <c r="W5" s="102"/>
      <c r="X5" s="102" t="s">
        <v>310</v>
      </c>
    </row>
    <row r="6" spans="1:27" s="200" customFormat="1" ht="21.75" customHeight="1">
      <c r="A6" s="363" t="s">
        <v>27</v>
      </c>
      <c r="B6" s="361" t="s">
        <v>29</v>
      </c>
      <c r="C6" s="362" t="s">
        <v>266</v>
      </c>
      <c r="D6" s="362"/>
      <c r="E6" s="362" t="s">
        <v>1</v>
      </c>
      <c r="F6" s="379" t="s">
        <v>2</v>
      </c>
      <c r="G6" s="362" t="s">
        <v>267</v>
      </c>
      <c r="H6" s="380" t="s">
        <v>3</v>
      </c>
      <c r="I6" s="380" t="s">
        <v>268</v>
      </c>
      <c r="J6" s="381" t="s">
        <v>269</v>
      </c>
      <c r="K6" s="381" t="s">
        <v>270</v>
      </c>
      <c r="L6" s="381" t="s">
        <v>271</v>
      </c>
      <c r="M6" s="390" t="s">
        <v>312</v>
      </c>
      <c r="N6" s="390"/>
      <c r="O6" s="390"/>
      <c r="P6" s="390" t="s">
        <v>300</v>
      </c>
      <c r="Q6" s="390"/>
      <c r="R6" s="390"/>
      <c r="S6" s="391" t="s">
        <v>32</v>
      </c>
      <c r="T6" s="391"/>
      <c r="U6" s="391"/>
      <c r="V6" s="384" t="s">
        <v>63</v>
      </c>
      <c r="W6" s="384" t="s">
        <v>64</v>
      </c>
      <c r="X6" s="385" t="s">
        <v>39</v>
      </c>
      <c r="Y6" s="385" t="s">
        <v>34</v>
      </c>
      <c r="Z6" s="385" t="s">
        <v>72</v>
      </c>
    </row>
    <row r="7" spans="1:27" s="200" customFormat="1" ht="50.25" customHeight="1">
      <c r="A7" s="363"/>
      <c r="B7" s="361"/>
      <c r="C7" s="362"/>
      <c r="D7" s="362"/>
      <c r="E7" s="362"/>
      <c r="F7" s="379"/>
      <c r="G7" s="362"/>
      <c r="H7" s="380"/>
      <c r="I7" s="380"/>
      <c r="J7" s="381"/>
      <c r="K7" s="381"/>
      <c r="L7" s="381"/>
      <c r="M7" s="205" t="s">
        <v>35</v>
      </c>
      <c r="N7" s="205" t="s">
        <v>36</v>
      </c>
      <c r="O7" s="203" t="s">
        <v>27</v>
      </c>
      <c r="P7" s="205" t="s">
        <v>35</v>
      </c>
      <c r="Q7" s="205" t="s">
        <v>36</v>
      </c>
      <c r="R7" s="203" t="s">
        <v>27</v>
      </c>
      <c r="S7" s="205" t="s">
        <v>35</v>
      </c>
      <c r="T7" s="205" t="s">
        <v>36</v>
      </c>
      <c r="U7" s="203" t="s">
        <v>27</v>
      </c>
      <c r="V7" s="384"/>
      <c r="W7" s="384"/>
      <c r="X7" s="385"/>
      <c r="Y7" s="385"/>
      <c r="Z7" s="385"/>
    </row>
    <row r="8" spans="1:27" s="106" customFormat="1" ht="50.25" customHeight="1">
      <c r="A8" s="28">
        <v>1</v>
      </c>
      <c r="B8" s="62">
        <v>27</v>
      </c>
      <c r="C8" s="63" t="s">
        <v>153</v>
      </c>
      <c r="D8" s="63" t="s">
        <v>154</v>
      </c>
      <c r="E8" s="64">
        <v>10029509</v>
      </c>
      <c r="F8" s="62" t="s">
        <v>4</v>
      </c>
      <c r="G8" s="65" t="s">
        <v>155</v>
      </c>
      <c r="H8" s="64" t="s">
        <v>156</v>
      </c>
      <c r="I8" s="66" t="s">
        <v>157</v>
      </c>
      <c r="J8" s="67" t="s">
        <v>69</v>
      </c>
      <c r="K8" s="67" t="s">
        <v>8</v>
      </c>
      <c r="L8" s="67" t="s">
        <v>120</v>
      </c>
      <c r="M8" s="104">
        <v>229.5</v>
      </c>
      <c r="N8" s="168">
        <f>M8/3.4</f>
        <v>67.5</v>
      </c>
      <c r="O8" s="169">
        <f t="shared" ref="O8:O15" si="0">RANK(N8,N$8:N$15)</f>
        <v>1</v>
      </c>
      <c r="P8" s="104">
        <v>240.5</v>
      </c>
      <c r="Q8" s="168">
        <f>P8/3.4</f>
        <v>70.735294117647058</v>
      </c>
      <c r="R8" s="169">
        <f t="shared" ref="R8:R15" si="1">RANK(Q8,Q$8:Q$15)</f>
        <v>1</v>
      </c>
      <c r="S8" s="104">
        <v>245.5</v>
      </c>
      <c r="T8" s="168">
        <f>S8/3.4</f>
        <v>72.205882352941174</v>
      </c>
      <c r="U8" s="169">
        <f t="shared" ref="U8:U15" si="2">RANK(T8,T$8:T$15)</f>
        <v>1</v>
      </c>
      <c r="V8" s="170"/>
      <c r="W8" s="170"/>
      <c r="X8" s="171">
        <f t="shared" ref="X8:X15" si="3">S8+P8+M8</f>
        <v>715.5</v>
      </c>
      <c r="Y8" s="172">
        <f t="shared" ref="Y8:Y15" si="4">X8/3.4/3-IF($V8=1,2,IF($V8=2,1.5,0))</f>
        <v>70.147058823529406</v>
      </c>
      <c r="Z8" s="241">
        <v>238</v>
      </c>
    </row>
    <row r="9" spans="1:27" s="106" customFormat="1" ht="50.25" customHeight="1">
      <c r="A9" s="111">
        <v>2</v>
      </c>
      <c r="B9" s="62">
        <v>15</v>
      </c>
      <c r="C9" s="63" t="s">
        <v>101</v>
      </c>
      <c r="D9" s="63" t="s">
        <v>280</v>
      </c>
      <c r="E9" s="64">
        <v>10119621</v>
      </c>
      <c r="F9" s="62" t="s">
        <v>4</v>
      </c>
      <c r="G9" s="65" t="s">
        <v>177</v>
      </c>
      <c r="H9" s="64" t="s">
        <v>70</v>
      </c>
      <c r="I9" s="66" t="s">
        <v>59</v>
      </c>
      <c r="J9" s="67" t="s">
        <v>53</v>
      </c>
      <c r="K9" s="67" t="s">
        <v>65</v>
      </c>
      <c r="L9" s="67" t="s">
        <v>67</v>
      </c>
      <c r="M9" s="104">
        <v>234.5</v>
      </c>
      <c r="N9" s="168">
        <f>(M9/3.4)-2</f>
        <v>66.970588235294116</v>
      </c>
      <c r="O9" s="169">
        <f t="shared" si="0"/>
        <v>2</v>
      </c>
      <c r="P9" s="104">
        <v>234.5</v>
      </c>
      <c r="Q9" s="168">
        <f>(P9/3.4)-2</f>
        <v>66.970588235294116</v>
      </c>
      <c r="R9" s="169">
        <f t="shared" si="1"/>
        <v>3</v>
      </c>
      <c r="S9" s="104">
        <v>239</v>
      </c>
      <c r="T9" s="168">
        <f>(S9/3.4)-2</f>
        <v>68.294117647058826</v>
      </c>
      <c r="U9" s="169">
        <f t="shared" si="2"/>
        <v>2</v>
      </c>
      <c r="V9" s="170">
        <v>1</v>
      </c>
      <c r="W9" s="170"/>
      <c r="X9" s="171">
        <f t="shared" si="3"/>
        <v>708</v>
      </c>
      <c r="Y9" s="172">
        <f t="shared" si="4"/>
        <v>67.411764705882362</v>
      </c>
      <c r="Z9" s="241">
        <v>168</v>
      </c>
    </row>
    <row r="10" spans="1:27" s="106" customFormat="1" ht="50.25" customHeight="1">
      <c r="A10" s="28">
        <v>3</v>
      </c>
      <c r="B10" s="62">
        <v>30</v>
      </c>
      <c r="C10" s="63" t="s">
        <v>158</v>
      </c>
      <c r="D10" s="63" t="s">
        <v>159</v>
      </c>
      <c r="E10" s="64">
        <v>10173829</v>
      </c>
      <c r="F10" s="62" t="s">
        <v>4</v>
      </c>
      <c r="G10" s="65" t="s">
        <v>160</v>
      </c>
      <c r="H10" s="64" t="s">
        <v>161</v>
      </c>
      <c r="I10" s="66" t="s">
        <v>162</v>
      </c>
      <c r="J10" s="67" t="s">
        <v>14</v>
      </c>
      <c r="K10" s="67" t="s">
        <v>8</v>
      </c>
      <c r="L10" s="67" t="s">
        <v>163</v>
      </c>
      <c r="M10" s="104">
        <v>221.5</v>
      </c>
      <c r="N10" s="168">
        <f t="shared" ref="N10:N15" si="5">M10/3.4</f>
        <v>65.14705882352942</v>
      </c>
      <c r="O10" s="169">
        <f t="shared" si="0"/>
        <v>4</v>
      </c>
      <c r="P10" s="104">
        <v>225.5</v>
      </c>
      <c r="Q10" s="168">
        <f t="shared" ref="Q10:Q15" si="6">P10/3.4</f>
        <v>66.32352941176471</v>
      </c>
      <c r="R10" s="169">
        <f t="shared" si="1"/>
        <v>5</v>
      </c>
      <c r="S10" s="104">
        <v>232</v>
      </c>
      <c r="T10" s="168">
        <f t="shared" ref="T10:T15" si="7">S10/3.4</f>
        <v>68.235294117647058</v>
      </c>
      <c r="U10" s="169">
        <f t="shared" si="2"/>
        <v>3</v>
      </c>
      <c r="V10" s="170"/>
      <c r="W10" s="170"/>
      <c r="X10" s="171">
        <f t="shared" si="3"/>
        <v>679</v>
      </c>
      <c r="Y10" s="172">
        <f t="shared" si="4"/>
        <v>66.568627450980401</v>
      </c>
      <c r="Z10" s="241">
        <v>133</v>
      </c>
    </row>
    <row r="11" spans="1:27" s="106" customFormat="1" ht="50.25" customHeight="1">
      <c r="A11" s="111">
        <v>4</v>
      </c>
      <c r="B11" s="62">
        <v>23</v>
      </c>
      <c r="C11" s="63" t="s">
        <v>214</v>
      </c>
      <c r="D11" s="63" t="s">
        <v>284</v>
      </c>
      <c r="E11" s="64">
        <v>10013818</v>
      </c>
      <c r="F11" s="62" t="s">
        <v>4</v>
      </c>
      <c r="G11" s="65" t="s">
        <v>285</v>
      </c>
      <c r="H11" s="64" t="s">
        <v>341</v>
      </c>
      <c r="I11" s="66" t="s">
        <v>297</v>
      </c>
      <c r="J11" s="67" t="s">
        <v>53</v>
      </c>
      <c r="K11" s="67" t="s">
        <v>65</v>
      </c>
      <c r="L11" s="67" t="s">
        <v>67</v>
      </c>
      <c r="M11" s="104">
        <v>223</v>
      </c>
      <c r="N11" s="168">
        <f t="shared" si="5"/>
        <v>65.588235294117652</v>
      </c>
      <c r="O11" s="169">
        <f t="shared" si="0"/>
        <v>3</v>
      </c>
      <c r="P11" s="104">
        <v>232</v>
      </c>
      <c r="Q11" s="168">
        <f t="shared" si="6"/>
        <v>68.235294117647058</v>
      </c>
      <c r="R11" s="169">
        <f t="shared" si="1"/>
        <v>2</v>
      </c>
      <c r="S11" s="104">
        <v>219.5</v>
      </c>
      <c r="T11" s="168">
        <f t="shared" si="7"/>
        <v>64.558823529411768</v>
      </c>
      <c r="U11" s="169">
        <f t="shared" si="2"/>
        <v>5</v>
      </c>
      <c r="V11" s="170"/>
      <c r="W11" s="170"/>
      <c r="X11" s="171">
        <f t="shared" si="3"/>
        <v>674.5</v>
      </c>
      <c r="Y11" s="172">
        <f t="shared" si="4"/>
        <v>66.127450980392155</v>
      </c>
      <c r="Z11" s="241">
        <v>98</v>
      </c>
    </row>
    <row r="12" spans="1:27" s="106" customFormat="1" ht="50.25" customHeight="1">
      <c r="A12" s="28">
        <v>5</v>
      </c>
      <c r="B12" s="62">
        <v>4</v>
      </c>
      <c r="C12" s="63" t="s">
        <v>169</v>
      </c>
      <c r="D12" s="63" t="s">
        <v>170</v>
      </c>
      <c r="E12" s="64">
        <v>10118199</v>
      </c>
      <c r="F12" s="62" t="s">
        <v>4</v>
      </c>
      <c r="G12" s="65" t="s">
        <v>171</v>
      </c>
      <c r="H12" s="64" t="s">
        <v>172</v>
      </c>
      <c r="I12" s="66"/>
      <c r="J12" s="67" t="s">
        <v>53</v>
      </c>
      <c r="K12" s="67" t="s">
        <v>65</v>
      </c>
      <c r="L12" s="67" t="s">
        <v>17</v>
      </c>
      <c r="M12" s="104">
        <v>212</v>
      </c>
      <c r="N12" s="168">
        <f t="shared" si="5"/>
        <v>62.352941176470587</v>
      </c>
      <c r="O12" s="169">
        <f t="shared" si="0"/>
        <v>7</v>
      </c>
      <c r="P12" s="104">
        <v>226.5</v>
      </c>
      <c r="Q12" s="168">
        <f t="shared" si="6"/>
        <v>66.617647058823536</v>
      </c>
      <c r="R12" s="169">
        <f t="shared" si="1"/>
        <v>4</v>
      </c>
      <c r="S12" s="104">
        <v>225.5</v>
      </c>
      <c r="T12" s="168">
        <f t="shared" si="7"/>
        <v>66.32352941176471</v>
      </c>
      <c r="U12" s="169">
        <f t="shared" si="2"/>
        <v>4</v>
      </c>
      <c r="V12" s="170"/>
      <c r="W12" s="170"/>
      <c r="X12" s="171">
        <f t="shared" si="3"/>
        <v>664</v>
      </c>
      <c r="Y12" s="172">
        <f t="shared" si="4"/>
        <v>65.098039215686285</v>
      </c>
      <c r="Z12" s="241">
        <v>63</v>
      </c>
    </row>
    <row r="13" spans="1:27" s="106" customFormat="1" ht="50.25" customHeight="1">
      <c r="A13" s="111">
        <v>6</v>
      </c>
      <c r="B13" s="62">
        <v>36</v>
      </c>
      <c r="C13" s="63" t="s">
        <v>178</v>
      </c>
      <c r="D13" s="63" t="s">
        <v>179</v>
      </c>
      <c r="E13" s="64">
        <v>10074519</v>
      </c>
      <c r="F13" s="62" t="s">
        <v>4</v>
      </c>
      <c r="G13" s="65" t="s">
        <v>180</v>
      </c>
      <c r="H13" s="64" t="s">
        <v>181</v>
      </c>
      <c r="I13" s="66" t="s">
        <v>182</v>
      </c>
      <c r="J13" s="67" t="s">
        <v>14</v>
      </c>
      <c r="K13" s="67" t="s">
        <v>8</v>
      </c>
      <c r="L13" s="67" t="s">
        <v>15</v>
      </c>
      <c r="M13" s="104">
        <v>218.5</v>
      </c>
      <c r="N13" s="168">
        <f t="shared" si="5"/>
        <v>64.264705882352942</v>
      </c>
      <c r="O13" s="169">
        <f t="shared" si="0"/>
        <v>6</v>
      </c>
      <c r="P13" s="104">
        <v>223</v>
      </c>
      <c r="Q13" s="168">
        <f t="shared" si="6"/>
        <v>65.588235294117652</v>
      </c>
      <c r="R13" s="169">
        <f t="shared" si="1"/>
        <v>6</v>
      </c>
      <c r="S13" s="104">
        <v>218.5</v>
      </c>
      <c r="T13" s="168">
        <f t="shared" si="7"/>
        <v>64.264705882352942</v>
      </c>
      <c r="U13" s="169">
        <f t="shared" si="2"/>
        <v>6</v>
      </c>
      <c r="V13" s="170" t="s">
        <v>40</v>
      </c>
      <c r="W13" s="170"/>
      <c r="X13" s="171">
        <f t="shared" si="3"/>
        <v>660</v>
      </c>
      <c r="Y13" s="172">
        <f t="shared" si="4"/>
        <v>64.705882352941174</v>
      </c>
      <c r="Z13" s="105"/>
    </row>
    <row r="14" spans="1:27" s="106" customFormat="1" ht="50.25" customHeight="1">
      <c r="A14" s="28">
        <v>7</v>
      </c>
      <c r="B14" s="62">
        <v>26</v>
      </c>
      <c r="C14" s="63" t="s">
        <v>164</v>
      </c>
      <c r="D14" s="63" t="s">
        <v>165</v>
      </c>
      <c r="E14" s="64">
        <v>10118949</v>
      </c>
      <c r="F14" s="62" t="s">
        <v>4</v>
      </c>
      <c r="G14" s="65" t="s">
        <v>166</v>
      </c>
      <c r="H14" s="64" t="s">
        <v>167</v>
      </c>
      <c r="I14" s="66" t="s">
        <v>168</v>
      </c>
      <c r="J14" s="67" t="s">
        <v>11</v>
      </c>
      <c r="K14" s="67" t="s">
        <v>6</v>
      </c>
      <c r="L14" s="67" t="s">
        <v>16</v>
      </c>
      <c r="M14" s="104">
        <v>219.5</v>
      </c>
      <c r="N14" s="168">
        <f t="shared" si="5"/>
        <v>64.558823529411768</v>
      </c>
      <c r="O14" s="169">
        <f t="shared" si="0"/>
        <v>5</v>
      </c>
      <c r="P14" s="104">
        <v>218</v>
      </c>
      <c r="Q14" s="168">
        <f t="shared" si="6"/>
        <v>64.117647058823536</v>
      </c>
      <c r="R14" s="169">
        <f t="shared" si="1"/>
        <v>7</v>
      </c>
      <c r="S14" s="104">
        <v>216.5</v>
      </c>
      <c r="T14" s="168">
        <f t="shared" si="7"/>
        <v>63.676470588235297</v>
      </c>
      <c r="U14" s="169">
        <f t="shared" si="2"/>
        <v>7</v>
      </c>
      <c r="V14" s="170"/>
      <c r="W14" s="170"/>
      <c r="X14" s="171">
        <f t="shared" si="3"/>
        <v>654</v>
      </c>
      <c r="Y14" s="172">
        <f t="shared" si="4"/>
        <v>64.117647058823522</v>
      </c>
      <c r="Z14" s="175"/>
    </row>
    <row r="15" spans="1:27" s="106" customFormat="1" ht="50.25" customHeight="1">
      <c r="A15" s="111">
        <v>8</v>
      </c>
      <c r="B15" s="62">
        <v>24</v>
      </c>
      <c r="C15" s="63" t="s">
        <v>286</v>
      </c>
      <c r="D15" s="63" t="s">
        <v>287</v>
      </c>
      <c r="E15" s="64">
        <v>10085618</v>
      </c>
      <c r="F15" s="62" t="s">
        <v>4</v>
      </c>
      <c r="G15" s="65" t="s">
        <v>288</v>
      </c>
      <c r="H15" s="64" t="s">
        <v>342</v>
      </c>
      <c r="I15" s="66" t="s">
        <v>298</v>
      </c>
      <c r="J15" s="67" t="s">
        <v>58</v>
      </c>
      <c r="K15" s="67" t="s">
        <v>6</v>
      </c>
      <c r="L15" s="67" t="s">
        <v>327</v>
      </c>
      <c r="M15" s="104">
        <v>208</v>
      </c>
      <c r="N15" s="168">
        <f t="shared" si="5"/>
        <v>61.176470588235297</v>
      </c>
      <c r="O15" s="169">
        <f t="shared" si="0"/>
        <v>8</v>
      </c>
      <c r="P15" s="104">
        <v>208.5</v>
      </c>
      <c r="Q15" s="168">
        <f t="shared" si="6"/>
        <v>61.32352941176471</v>
      </c>
      <c r="R15" s="169">
        <f t="shared" si="1"/>
        <v>8</v>
      </c>
      <c r="S15" s="104">
        <v>214.5</v>
      </c>
      <c r="T15" s="168">
        <f t="shared" si="7"/>
        <v>63.088235294117652</v>
      </c>
      <c r="U15" s="169">
        <f t="shared" si="2"/>
        <v>8</v>
      </c>
      <c r="V15" s="170"/>
      <c r="W15" s="170"/>
      <c r="X15" s="171">
        <f t="shared" si="3"/>
        <v>631</v>
      </c>
      <c r="Y15" s="172">
        <f t="shared" si="4"/>
        <v>61.86274509803922</v>
      </c>
      <c r="Z15" s="175"/>
    </row>
    <row r="16" spans="1:27" s="106" customFormat="1" ht="50.25" customHeight="1">
      <c r="A16" s="111"/>
      <c r="B16" s="62">
        <v>3</v>
      </c>
      <c r="C16" s="63" t="s">
        <v>173</v>
      </c>
      <c r="D16" s="63" t="s">
        <v>174</v>
      </c>
      <c r="E16" s="64">
        <v>10097067</v>
      </c>
      <c r="F16" s="62" t="s">
        <v>4</v>
      </c>
      <c r="G16" s="65" t="s">
        <v>175</v>
      </c>
      <c r="H16" s="64" t="s">
        <v>176</v>
      </c>
      <c r="I16" s="66"/>
      <c r="J16" s="67" t="s">
        <v>14</v>
      </c>
      <c r="K16" s="67" t="s">
        <v>8</v>
      </c>
      <c r="L16" s="67" t="s">
        <v>120</v>
      </c>
      <c r="M16" s="416" t="s">
        <v>332</v>
      </c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8"/>
      <c r="Z16" s="175"/>
    </row>
    <row r="17" spans="1:21" s="200" customFormat="1" ht="30.75" customHeight="1">
      <c r="A17" s="360" t="s">
        <v>37</v>
      </c>
      <c r="B17" s="360"/>
      <c r="C17" s="360"/>
      <c r="D17" s="360"/>
      <c r="E17" s="142"/>
      <c r="F17" s="143"/>
      <c r="G17" s="174" t="s">
        <v>357</v>
      </c>
      <c r="H17" s="174"/>
      <c r="I17" s="174"/>
      <c r="J17" s="174"/>
      <c r="K17" s="174"/>
      <c r="L17" s="144"/>
      <c r="M17" s="144"/>
      <c r="N17" s="144"/>
      <c r="O17" s="144"/>
      <c r="P17" s="144"/>
      <c r="Q17" s="144"/>
      <c r="R17" s="144"/>
      <c r="S17" s="144"/>
    </row>
    <row r="18" spans="1:21" s="1" customFormat="1">
      <c r="O18" s="3"/>
      <c r="R18" s="3"/>
      <c r="U18" s="3"/>
    </row>
  </sheetData>
  <sheetProtection selectLockedCells="1" selectUnlockedCells="1"/>
  <sortState ref="A8:AA15">
    <sortCondition descending="1" ref="Y8:Y15"/>
  </sortState>
  <mergeCells count="25">
    <mergeCell ref="Z6:Z7"/>
    <mergeCell ref="A17:D17"/>
    <mergeCell ref="M6:O6"/>
    <mergeCell ref="P6:R6"/>
    <mergeCell ref="S6:U6"/>
    <mergeCell ref="V6:V7"/>
    <mergeCell ref="W6:W7"/>
    <mergeCell ref="X6:X7"/>
    <mergeCell ref="G6:G7"/>
    <mergeCell ref="H6:H7"/>
    <mergeCell ref="I6:I7"/>
    <mergeCell ref="J6:J7"/>
    <mergeCell ref="K6:K7"/>
    <mergeCell ref="L6:L7"/>
    <mergeCell ref="M16:Y16"/>
    <mergeCell ref="A1:Y1"/>
    <mergeCell ref="A2:Y2"/>
    <mergeCell ref="A3:X3"/>
    <mergeCell ref="D4:Y4"/>
    <mergeCell ref="A6:A7"/>
    <mergeCell ref="B6:B7"/>
    <mergeCell ref="C6:D7"/>
    <mergeCell ref="E6:E7"/>
    <mergeCell ref="F6:F7"/>
    <mergeCell ref="Y6:Y7"/>
  </mergeCells>
  <printOptions horizontalCentered="1"/>
  <pageMargins left="0" right="0" top="0.23" bottom="0" header="0.51181102362204722" footer="0.51181102362204722"/>
  <pageSetup paperSize="9" scale="77" firstPageNumber="0" fitToHeight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</sheetPr>
  <dimension ref="A1:AK17"/>
  <sheetViews>
    <sheetView view="pageBreakPreview" topLeftCell="A13" zoomScale="85" zoomScaleNormal="75" zoomScaleSheetLayoutView="85" workbookViewId="0">
      <selection activeCell="J26" sqref="J26"/>
    </sheetView>
  </sheetViews>
  <sheetFormatPr defaultRowHeight="12.75"/>
  <cols>
    <col min="1" max="2" width="5" customWidth="1"/>
    <col min="3" max="3" width="9.7109375" customWidth="1"/>
    <col min="4" max="4" width="14.85546875" customWidth="1"/>
    <col min="5" max="5" width="9.140625" hidden="1" customWidth="1"/>
    <col min="6" max="6" width="5.140625" customWidth="1"/>
    <col min="7" max="7" width="12.7109375" customWidth="1"/>
    <col min="8" max="8" width="9.140625" hidden="1" customWidth="1"/>
    <col min="9" max="9" width="12.140625" customWidth="1"/>
    <col min="10" max="10" width="7.28515625" customWidth="1"/>
    <col min="11" max="11" width="8.85546875" customWidth="1"/>
    <col min="12" max="12" width="7" customWidth="1"/>
    <col min="13" max="14" width="6" customWidth="1"/>
    <col min="15" max="15" width="5.5703125" customWidth="1"/>
    <col min="16" max="16" width="3.7109375" customWidth="1"/>
    <col min="17" max="17" width="6" customWidth="1"/>
    <col min="18" max="18" width="6.28515625" customWidth="1"/>
    <col min="19" max="19" width="6.140625" customWidth="1"/>
    <col min="20" max="20" width="3.85546875" customWidth="1"/>
    <col min="21" max="21" width="6" customWidth="1"/>
    <col min="22" max="22" width="6.5703125" customWidth="1"/>
    <col min="23" max="23" width="6.140625" customWidth="1"/>
    <col min="24" max="24" width="3.7109375" customWidth="1"/>
    <col min="25" max="25" width="7.140625" customWidth="1"/>
    <col min="26" max="26" width="6.28515625" customWidth="1"/>
    <col min="27" max="27" width="6" customWidth="1"/>
    <col min="28" max="28" width="3.7109375" customWidth="1"/>
    <col min="29" max="29" width="6.42578125" customWidth="1"/>
    <col min="30" max="31" width="6.140625" customWidth="1"/>
    <col min="32" max="32" width="3.85546875" customWidth="1"/>
    <col min="33" max="33" width="2.42578125" customWidth="1"/>
    <col min="34" max="35" width="7.42578125" customWidth="1"/>
    <col min="36" max="37" width="7" customWidth="1"/>
  </cols>
  <sheetData>
    <row r="1" spans="1:37" s="225" customFormat="1" ht="33.75" customHeight="1">
      <c r="A1" s="440" t="s">
        <v>43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40"/>
      <c r="AJ1" s="440"/>
      <c r="AK1" s="284"/>
    </row>
    <row r="2" spans="1:37" s="225" customFormat="1" ht="18.75" customHeight="1">
      <c r="A2" s="432" t="s">
        <v>23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5"/>
    </row>
    <row r="3" spans="1:37" s="224" customFormat="1" ht="24" customHeight="1">
      <c r="A3" s="364" t="s">
        <v>44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285"/>
    </row>
    <row r="4" spans="1:37" s="225" customFormat="1" ht="12" customHeight="1">
      <c r="E4" s="261"/>
      <c r="F4" s="262"/>
      <c r="G4" s="263"/>
      <c r="H4" s="263"/>
      <c r="I4" s="264"/>
      <c r="J4" s="265"/>
      <c r="K4" s="266"/>
      <c r="L4" s="266"/>
    </row>
    <row r="5" spans="1:37" s="87" customFormat="1" ht="27.75" customHeight="1">
      <c r="D5" s="261" t="s">
        <v>25</v>
      </c>
      <c r="F5" s="357" t="s">
        <v>375</v>
      </c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T5" s="267"/>
      <c r="U5" s="267"/>
      <c r="V5" s="267"/>
      <c r="W5" s="286"/>
      <c r="X5" s="286"/>
      <c r="Y5" s="286"/>
      <c r="Z5" s="286"/>
      <c r="AA5" s="286"/>
      <c r="AB5" s="286"/>
      <c r="AC5" s="286"/>
      <c r="AD5" s="286"/>
    </row>
    <row r="6" spans="1:37" s="225" customFormat="1" ht="13.5" customHeight="1">
      <c r="A6" s="97" t="s">
        <v>313</v>
      </c>
      <c r="B6" s="98"/>
      <c r="C6" s="98"/>
      <c r="D6" s="98"/>
      <c r="E6" s="98"/>
      <c r="F6" s="139"/>
      <c r="G6" s="139"/>
      <c r="H6" s="139"/>
      <c r="I6" s="100"/>
      <c r="J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H6" s="287" t="s">
        <v>355</v>
      </c>
      <c r="AI6" s="287"/>
      <c r="AJ6" s="287"/>
      <c r="AK6" s="287"/>
    </row>
    <row r="7" spans="1:37" s="225" customFormat="1" ht="21" customHeight="1">
      <c r="A7" s="363" t="s">
        <v>27</v>
      </c>
      <c r="B7" s="361" t="s">
        <v>29</v>
      </c>
      <c r="C7" s="362" t="s">
        <v>266</v>
      </c>
      <c r="D7" s="362"/>
      <c r="E7" s="362" t="s">
        <v>1</v>
      </c>
      <c r="F7" s="379" t="s">
        <v>2</v>
      </c>
      <c r="G7" s="362" t="s">
        <v>267</v>
      </c>
      <c r="H7" s="380" t="s">
        <v>3</v>
      </c>
      <c r="I7" s="380" t="s">
        <v>268</v>
      </c>
      <c r="J7" s="381" t="s">
        <v>269</v>
      </c>
      <c r="K7" s="381" t="s">
        <v>270</v>
      </c>
      <c r="L7" s="381" t="s">
        <v>271</v>
      </c>
      <c r="M7" s="441" t="s">
        <v>41</v>
      </c>
      <c r="N7" s="441"/>
      <c r="O7" s="441"/>
      <c r="P7" s="441"/>
      <c r="Q7" s="441" t="s">
        <v>30</v>
      </c>
      <c r="R7" s="441"/>
      <c r="S7" s="441"/>
      <c r="T7" s="441"/>
      <c r="U7" s="442" t="s">
        <v>31</v>
      </c>
      <c r="V7" s="442"/>
      <c r="W7" s="442"/>
      <c r="X7" s="442"/>
      <c r="Y7" s="441" t="s">
        <v>42</v>
      </c>
      <c r="Z7" s="441"/>
      <c r="AA7" s="441"/>
      <c r="AB7" s="441"/>
      <c r="AC7" s="441" t="s">
        <v>32</v>
      </c>
      <c r="AD7" s="441"/>
      <c r="AE7" s="441"/>
      <c r="AF7" s="441"/>
      <c r="AG7" s="384" t="s">
        <v>33</v>
      </c>
      <c r="AH7" s="385" t="s">
        <v>46</v>
      </c>
      <c r="AI7" s="385"/>
      <c r="AJ7" s="385" t="s">
        <v>34</v>
      </c>
      <c r="AK7" s="385" t="s">
        <v>72</v>
      </c>
    </row>
    <row r="8" spans="1:37" s="225" customFormat="1" ht="39" customHeight="1">
      <c r="A8" s="363"/>
      <c r="B8" s="361"/>
      <c r="C8" s="362"/>
      <c r="D8" s="362"/>
      <c r="E8" s="362"/>
      <c r="F8" s="379"/>
      <c r="G8" s="362"/>
      <c r="H8" s="380"/>
      <c r="I8" s="380"/>
      <c r="J8" s="381"/>
      <c r="K8" s="381"/>
      <c r="L8" s="381"/>
      <c r="M8" s="274" t="s">
        <v>47</v>
      </c>
      <c r="N8" s="275" t="s">
        <v>48</v>
      </c>
      <c r="O8" s="229" t="s">
        <v>36</v>
      </c>
      <c r="P8" s="228" t="s">
        <v>27</v>
      </c>
      <c r="Q8" s="275" t="s">
        <v>47</v>
      </c>
      <c r="R8" s="275" t="s">
        <v>48</v>
      </c>
      <c r="S8" s="229" t="s">
        <v>36</v>
      </c>
      <c r="T8" s="228" t="s">
        <v>27</v>
      </c>
      <c r="U8" s="275" t="s">
        <v>47</v>
      </c>
      <c r="V8" s="275" t="s">
        <v>48</v>
      </c>
      <c r="W8" s="229" t="s">
        <v>36</v>
      </c>
      <c r="X8" s="228" t="s">
        <v>27</v>
      </c>
      <c r="Y8" s="275" t="s">
        <v>47</v>
      </c>
      <c r="Z8" s="275" t="s">
        <v>48</v>
      </c>
      <c r="AA8" s="229" t="s">
        <v>36</v>
      </c>
      <c r="AB8" s="228" t="s">
        <v>27</v>
      </c>
      <c r="AC8" s="275" t="s">
        <v>47</v>
      </c>
      <c r="AD8" s="275" t="s">
        <v>48</v>
      </c>
      <c r="AE8" s="229" t="s">
        <v>36</v>
      </c>
      <c r="AF8" s="228" t="s">
        <v>27</v>
      </c>
      <c r="AG8" s="384"/>
      <c r="AH8" s="275" t="s">
        <v>47</v>
      </c>
      <c r="AI8" s="275" t="s">
        <v>48</v>
      </c>
      <c r="AJ8" s="385"/>
      <c r="AK8" s="385"/>
    </row>
    <row r="9" spans="1:37" s="106" customFormat="1" ht="63" customHeight="1">
      <c r="A9" s="276">
        <v>1</v>
      </c>
      <c r="B9" s="62">
        <v>27</v>
      </c>
      <c r="C9" s="63" t="s">
        <v>153</v>
      </c>
      <c r="D9" s="63" t="s">
        <v>154</v>
      </c>
      <c r="E9" s="64">
        <v>10029509</v>
      </c>
      <c r="F9" s="62" t="s">
        <v>4</v>
      </c>
      <c r="G9" s="65" t="s">
        <v>155</v>
      </c>
      <c r="H9" s="64" t="s">
        <v>156</v>
      </c>
      <c r="I9" s="66" t="s">
        <v>157</v>
      </c>
      <c r="J9" s="67" t="s">
        <v>69</v>
      </c>
      <c r="K9" s="67" t="s">
        <v>8</v>
      </c>
      <c r="L9" s="67" t="s">
        <v>120</v>
      </c>
      <c r="M9" s="67">
        <v>70.75</v>
      </c>
      <c r="N9" s="307">
        <v>79</v>
      </c>
      <c r="O9" s="308">
        <f t="shared" ref="O9:O16" si="0">(M9+N9)/2</f>
        <v>74.875</v>
      </c>
      <c r="P9" s="309">
        <f t="shared" ref="P9:P16" si="1">RANK(O9,O$9:O$16,0)</f>
        <v>1</v>
      </c>
      <c r="Q9" s="307">
        <v>71.5</v>
      </c>
      <c r="R9" s="307">
        <v>74</v>
      </c>
      <c r="S9" s="308">
        <f t="shared" ref="S9:S16" si="2">(Q9+R9)/2</f>
        <v>72.75</v>
      </c>
      <c r="T9" s="309">
        <f t="shared" ref="T9:T16" si="3">RANK(S9,S$9:S$16,0)</f>
        <v>1</v>
      </c>
      <c r="U9" s="307">
        <v>66</v>
      </c>
      <c r="V9" s="307">
        <v>70</v>
      </c>
      <c r="W9" s="308">
        <f t="shared" ref="W9:W16" si="4">(U9+V9)/2</f>
        <v>68</v>
      </c>
      <c r="X9" s="309">
        <f t="shared" ref="X9:X16" si="5">RANK(W9,W$9:W$16,0)</f>
        <v>3</v>
      </c>
      <c r="Y9" s="307">
        <v>68.5</v>
      </c>
      <c r="Z9" s="307">
        <v>75.400000000000006</v>
      </c>
      <c r="AA9" s="308">
        <f t="shared" ref="AA9:AA16" si="6">(Y9+Z9)/2</f>
        <v>71.95</v>
      </c>
      <c r="AB9" s="309">
        <f t="shared" ref="AB9:AB16" si="7">RANK(AA9,AA$9:AA$16,0)</f>
        <v>1</v>
      </c>
      <c r="AC9" s="307">
        <v>68</v>
      </c>
      <c r="AD9" s="307">
        <v>75</v>
      </c>
      <c r="AE9" s="308">
        <f t="shared" ref="AE9:AE16" si="8">(AC9+AD9)/2</f>
        <v>71.5</v>
      </c>
      <c r="AF9" s="309">
        <f t="shared" ref="AF9:AF16" si="9">RANK(AE9,AE$9:AE$16,0)</f>
        <v>1</v>
      </c>
      <c r="AG9" s="310"/>
      <c r="AH9" s="311">
        <f t="shared" ref="AH9:AI16" si="10">(M9+Q9+U9+Y9+AC9)/5</f>
        <v>68.95</v>
      </c>
      <c r="AI9" s="311">
        <f t="shared" si="10"/>
        <v>74.679999999999993</v>
      </c>
      <c r="AJ9" s="312">
        <f t="shared" ref="AJ9:AJ16" si="11">(AH9+AI9)/2</f>
        <v>71.814999999999998</v>
      </c>
      <c r="AK9" s="315">
        <v>680</v>
      </c>
    </row>
    <row r="10" spans="1:37" s="106" customFormat="1" ht="63" customHeight="1">
      <c r="A10" s="276">
        <v>2</v>
      </c>
      <c r="B10" s="62">
        <v>36</v>
      </c>
      <c r="C10" s="63" t="s">
        <v>178</v>
      </c>
      <c r="D10" s="63" t="s">
        <v>179</v>
      </c>
      <c r="E10" s="64">
        <v>10074519</v>
      </c>
      <c r="F10" s="62" t="s">
        <v>4</v>
      </c>
      <c r="G10" s="65" t="s">
        <v>180</v>
      </c>
      <c r="H10" s="64" t="s">
        <v>181</v>
      </c>
      <c r="I10" s="66" t="s">
        <v>182</v>
      </c>
      <c r="J10" s="67" t="s">
        <v>14</v>
      </c>
      <c r="K10" s="67" t="s">
        <v>8</v>
      </c>
      <c r="L10" s="67" t="s">
        <v>15</v>
      </c>
      <c r="M10" s="70">
        <v>67.75</v>
      </c>
      <c r="N10" s="313">
        <v>73</v>
      </c>
      <c r="O10" s="308">
        <f t="shared" si="0"/>
        <v>70.375</v>
      </c>
      <c r="P10" s="309">
        <f t="shared" si="1"/>
        <v>2</v>
      </c>
      <c r="Q10" s="307">
        <v>70.25</v>
      </c>
      <c r="R10" s="307">
        <v>73</v>
      </c>
      <c r="S10" s="308">
        <f t="shared" si="2"/>
        <v>71.625</v>
      </c>
      <c r="T10" s="309">
        <f t="shared" si="3"/>
        <v>2</v>
      </c>
      <c r="U10" s="307">
        <v>72.25</v>
      </c>
      <c r="V10" s="307">
        <v>76</v>
      </c>
      <c r="W10" s="308">
        <f t="shared" si="4"/>
        <v>74.125</v>
      </c>
      <c r="X10" s="309">
        <f t="shared" si="5"/>
        <v>1</v>
      </c>
      <c r="Y10" s="307">
        <v>68.25</v>
      </c>
      <c r="Z10" s="307">
        <v>70</v>
      </c>
      <c r="AA10" s="308">
        <f t="shared" si="6"/>
        <v>69.125</v>
      </c>
      <c r="AB10" s="309">
        <f t="shared" si="7"/>
        <v>3</v>
      </c>
      <c r="AC10" s="307">
        <v>68.5</v>
      </c>
      <c r="AD10" s="307">
        <v>72</v>
      </c>
      <c r="AE10" s="308">
        <f t="shared" si="8"/>
        <v>70.25</v>
      </c>
      <c r="AF10" s="309">
        <f t="shared" si="9"/>
        <v>2</v>
      </c>
      <c r="AG10" s="310"/>
      <c r="AH10" s="311">
        <f t="shared" si="10"/>
        <v>69.400000000000006</v>
      </c>
      <c r="AI10" s="311">
        <f t="shared" si="10"/>
        <v>72.8</v>
      </c>
      <c r="AJ10" s="312">
        <f t="shared" si="11"/>
        <v>71.099999999999994</v>
      </c>
      <c r="AK10" s="315">
        <v>480</v>
      </c>
    </row>
    <row r="11" spans="1:37" s="106" customFormat="1" ht="63" customHeight="1">
      <c r="A11" s="276">
        <v>3</v>
      </c>
      <c r="B11" s="62">
        <v>30</v>
      </c>
      <c r="C11" s="63" t="s">
        <v>158</v>
      </c>
      <c r="D11" s="63" t="s">
        <v>159</v>
      </c>
      <c r="E11" s="64">
        <v>10173829</v>
      </c>
      <c r="F11" s="62" t="s">
        <v>4</v>
      </c>
      <c r="G11" s="65" t="s">
        <v>160</v>
      </c>
      <c r="H11" s="64" t="s">
        <v>161</v>
      </c>
      <c r="I11" s="66" t="s">
        <v>162</v>
      </c>
      <c r="J11" s="67" t="s">
        <v>14</v>
      </c>
      <c r="K11" s="67" t="s">
        <v>8</v>
      </c>
      <c r="L11" s="67" t="s">
        <v>163</v>
      </c>
      <c r="M11" s="70">
        <v>67.75</v>
      </c>
      <c r="N11" s="313">
        <v>73</v>
      </c>
      <c r="O11" s="308">
        <f t="shared" si="0"/>
        <v>70.375</v>
      </c>
      <c r="P11" s="309">
        <f t="shared" si="1"/>
        <v>2</v>
      </c>
      <c r="Q11" s="307">
        <v>68.5</v>
      </c>
      <c r="R11" s="307">
        <v>72</v>
      </c>
      <c r="S11" s="308">
        <f t="shared" si="2"/>
        <v>70.25</v>
      </c>
      <c r="T11" s="309">
        <f t="shared" si="3"/>
        <v>3</v>
      </c>
      <c r="U11" s="307">
        <v>64.75</v>
      </c>
      <c r="V11" s="307">
        <v>70</v>
      </c>
      <c r="W11" s="308">
        <f t="shared" si="4"/>
        <v>67.375</v>
      </c>
      <c r="X11" s="309">
        <f t="shared" si="5"/>
        <v>4</v>
      </c>
      <c r="Y11" s="307">
        <v>63.75</v>
      </c>
      <c r="Z11" s="307">
        <v>70.599999999999994</v>
      </c>
      <c r="AA11" s="308">
        <f t="shared" si="6"/>
        <v>67.174999999999997</v>
      </c>
      <c r="AB11" s="309">
        <f t="shared" si="7"/>
        <v>5</v>
      </c>
      <c r="AC11" s="307">
        <v>65.5</v>
      </c>
      <c r="AD11" s="307">
        <v>73</v>
      </c>
      <c r="AE11" s="308">
        <f t="shared" si="8"/>
        <v>69.25</v>
      </c>
      <c r="AF11" s="309">
        <f t="shared" si="9"/>
        <v>3</v>
      </c>
      <c r="AG11" s="310"/>
      <c r="AH11" s="311">
        <f t="shared" si="10"/>
        <v>66.05</v>
      </c>
      <c r="AI11" s="311">
        <f t="shared" si="10"/>
        <v>71.72</v>
      </c>
      <c r="AJ11" s="312">
        <f t="shared" si="11"/>
        <v>68.884999999999991</v>
      </c>
      <c r="AK11" s="315">
        <v>380</v>
      </c>
    </row>
    <row r="12" spans="1:37" s="106" customFormat="1" ht="63" customHeight="1">
      <c r="A12" s="276">
        <v>4</v>
      </c>
      <c r="B12" s="62">
        <v>26</v>
      </c>
      <c r="C12" s="63" t="s">
        <v>164</v>
      </c>
      <c r="D12" s="63" t="s">
        <v>165</v>
      </c>
      <c r="E12" s="64">
        <v>10118949</v>
      </c>
      <c r="F12" s="62" t="s">
        <v>4</v>
      </c>
      <c r="G12" s="65" t="s">
        <v>166</v>
      </c>
      <c r="H12" s="64" t="s">
        <v>167</v>
      </c>
      <c r="I12" s="66" t="s">
        <v>168</v>
      </c>
      <c r="J12" s="67" t="s">
        <v>11</v>
      </c>
      <c r="K12" s="67" t="s">
        <v>6</v>
      </c>
      <c r="L12" s="67" t="s">
        <v>16</v>
      </c>
      <c r="M12" s="314">
        <v>64.5</v>
      </c>
      <c r="N12" s="313">
        <v>69</v>
      </c>
      <c r="O12" s="308">
        <f t="shared" si="0"/>
        <v>66.75</v>
      </c>
      <c r="P12" s="309">
        <f t="shared" si="1"/>
        <v>5</v>
      </c>
      <c r="Q12" s="307">
        <v>66.5</v>
      </c>
      <c r="R12" s="307">
        <v>68</v>
      </c>
      <c r="S12" s="308">
        <f t="shared" si="2"/>
        <v>67.25</v>
      </c>
      <c r="T12" s="309">
        <f t="shared" si="3"/>
        <v>5</v>
      </c>
      <c r="U12" s="307">
        <v>66.5</v>
      </c>
      <c r="V12" s="307">
        <v>70</v>
      </c>
      <c r="W12" s="308">
        <f t="shared" si="4"/>
        <v>68.25</v>
      </c>
      <c r="X12" s="309">
        <f t="shared" si="5"/>
        <v>2</v>
      </c>
      <c r="Y12" s="307">
        <v>69</v>
      </c>
      <c r="Z12" s="307">
        <v>73</v>
      </c>
      <c r="AA12" s="308">
        <f t="shared" si="6"/>
        <v>71</v>
      </c>
      <c r="AB12" s="309">
        <f t="shared" si="7"/>
        <v>2</v>
      </c>
      <c r="AC12" s="307">
        <v>66.25</v>
      </c>
      <c r="AD12" s="307">
        <v>70</v>
      </c>
      <c r="AE12" s="308">
        <f t="shared" si="8"/>
        <v>68.125</v>
      </c>
      <c r="AF12" s="309">
        <f t="shared" si="9"/>
        <v>4</v>
      </c>
      <c r="AG12" s="310"/>
      <c r="AH12" s="311">
        <f t="shared" si="10"/>
        <v>66.55</v>
      </c>
      <c r="AI12" s="311">
        <f t="shared" si="10"/>
        <v>70</v>
      </c>
      <c r="AJ12" s="312">
        <f t="shared" si="11"/>
        <v>68.275000000000006</v>
      </c>
      <c r="AK12" s="315">
        <v>280</v>
      </c>
    </row>
    <row r="13" spans="1:37" s="106" customFormat="1" ht="63" customHeight="1">
      <c r="A13" s="276">
        <v>5</v>
      </c>
      <c r="B13" s="62">
        <v>23</v>
      </c>
      <c r="C13" s="63" t="s">
        <v>214</v>
      </c>
      <c r="D13" s="63" t="s">
        <v>284</v>
      </c>
      <c r="E13" s="64">
        <v>10013818</v>
      </c>
      <c r="F13" s="62" t="s">
        <v>4</v>
      </c>
      <c r="G13" s="65" t="s">
        <v>285</v>
      </c>
      <c r="H13" s="64" t="s">
        <v>341</v>
      </c>
      <c r="I13" s="66" t="s">
        <v>297</v>
      </c>
      <c r="J13" s="67" t="s">
        <v>53</v>
      </c>
      <c r="K13" s="67" t="s">
        <v>65</v>
      </c>
      <c r="L13" s="67" t="s">
        <v>67</v>
      </c>
      <c r="M13" s="70">
        <v>64.75</v>
      </c>
      <c r="N13" s="313">
        <v>69</v>
      </c>
      <c r="O13" s="308">
        <f t="shared" si="0"/>
        <v>66.875</v>
      </c>
      <c r="P13" s="309">
        <f t="shared" si="1"/>
        <v>4</v>
      </c>
      <c r="Q13" s="307">
        <v>65.75</v>
      </c>
      <c r="R13" s="307">
        <v>70</v>
      </c>
      <c r="S13" s="308">
        <f t="shared" si="2"/>
        <v>67.875</v>
      </c>
      <c r="T13" s="309">
        <f t="shared" si="3"/>
        <v>4</v>
      </c>
      <c r="U13" s="307">
        <v>65.5</v>
      </c>
      <c r="V13" s="307">
        <v>67</v>
      </c>
      <c r="W13" s="308">
        <f t="shared" si="4"/>
        <v>66.25</v>
      </c>
      <c r="X13" s="309">
        <f t="shared" si="5"/>
        <v>5</v>
      </c>
      <c r="Y13" s="307">
        <v>65.25</v>
      </c>
      <c r="Z13" s="307">
        <v>71</v>
      </c>
      <c r="AA13" s="308">
        <f t="shared" si="6"/>
        <v>68.125</v>
      </c>
      <c r="AB13" s="309">
        <f t="shared" si="7"/>
        <v>4</v>
      </c>
      <c r="AC13" s="307">
        <v>66</v>
      </c>
      <c r="AD13" s="307">
        <v>69</v>
      </c>
      <c r="AE13" s="308">
        <f t="shared" si="8"/>
        <v>67.5</v>
      </c>
      <c r="AF13" s="309">
        <f t="shared" si="9"/>
        <v>5</v>
      </c>
      <c r="AG13" s="310"/>
      <c r="AH13" s="311">
        <f t="shared" si="10"/>
        <v>65.45</v>
      </c>
      <c r="AI13" s="311">
        <f t="shared" si="10"/>
        <v>69.2</v>
      </c>
      <c r="AJ13" s="312">
        <f t="shared" si="11"/>
        <v>67.325000000000003</v>
      </c>
      <c r="AK13" s="315">
        <v>180</v>
      </c>
    </row>
    <row r="14" spans="1:37" s="106" customFormat="1" ht="63" customHeight="1">
      <c r="A14" s="276">
        <v>6</v>
      </c>
      <c r="B14" s="62">
        <v>4</v>
      </c>
      <c r="C14" s="63" t="s">
        <v>169</v>
      </c>
      <c r="D14" s="63" t="s">
        <v>170</v>
      </c>
      <c r="E14" s="64">
        <v>10118199</v>
      </c>
      <c r="F14" s="62" t="s">
        <v>4</v>
      </c>
      <c r="G14" s="65" t="s">
        <v>171</v>
      </c>
      <c r="H14" s="64" t="s">
        <v>172</v>
      </c>
      <c r="I14" s="66"/>
      <c r="J14" s="67" t="s">
        <v>53</v>
      </c>
      <c r="K14" s="67" t="s">
        <v>65</v>
      </c>
      <c r="L14" s="67" t="s">
        <v>17</v>
      </c>
      <c r="M14" s="70">
        <v>61.5</v>
      </c>
      <c r="N14" s="313">
        <v>65</v>
      </c>
      <c r="O14" s="308">
        <f t="shared" si="0"/>
        <v>63.25</v>
      </c>
      <c r="P14" s="309">
        <f t="shared" si="1"/>
        <v>7</v>
      </c>
      <c r="Q14" s="307">
        <v>66.25</v>
      </c>
      <c r="R14" s="307">
        <v>67</v>
      </c>
      <c r="S14" s="308">
        <f t="shared" si="2"/>
        <v>66.625</v>
      </c>
      <c r="T14" s="309">
        <f t="shared" si="3"/>
        <v>6</v>
      </c>
      <c r="U14" s="307">
        <v>60.75</v>
      </c>
      <c r="V14" s="307">
        <v>63</v>
      </c>
      <c r="W14" s="308">
        <f t="shared" si="4"/>
        <v>61.875</v>
      </c>
      <c r="X14" s="309">
        <f t="shared" si="5"/>
        <v>8</v>
      </c>
      <c r="Y14" s="307">
        <v>62.75</v>
      </c>
      <c r="Z14" s="307">
        <v>67</v>
      </c>
      <c r="AA14" s="308">
        <f t="shared" si="6"/>
        <v>64.875</v>
      </c>
      <c r="AB14" s="309">
        <f t="shared" si="7"/>
        <v>6</v>
      </c>
      <c r="AC14" s="307">
        <v>62.5</v>
      </c>
      <c r="AD14" s="307">
        <v>67</v>
      </c>
      <c r="AE14" s="308">
        <f t="shared" si="8"/>
        <v>64.75</v>
      </c>
      <c r="AF14" s="309">
        <f t="shared" si="9"/>
        <v>6</v>
      </c>
      <c r="AG14" s="310"/>
      <c r="AH14" s="311">
        <f t="shared" si="10"/>
        <v>62.75</v>
      </c>
      <c r="AI14" s="311">
        <f t="shared" si="10"/>
        <v>65.8</v>
      </c>
      <c r="AJ14" s="312">
        <f t="shared" si="11"/>
        <v>64.275000000000006</v>
      </c>
      <c r="AK14" s="170"/>
    </row>
    <row r="15" spans="1:37" s="106" customFormat="1" ht="63" customHeight="1">
      <c r="A15" s="276">
        <v>7</v>
      </c>
      <c r="B15" s="62">
        <v>15</v>
      </c>
      <c r="C15" s="63" t="s">
        <v>101</v>
      </c>
      <c r="D15" s="63" t="s">
        <v>280</v>
      </c>
      <c r="E15" s="64">
        <v>10119621</v>
      </c>
      <c r="F15" s="62" t="s">
        <v>4</v>
      </c>
      <c r="G15" s="65" t="s">
        <v>177</v>
      </c>
      <c r="H15" s="64" t="s">
        <v>70</v>
      </c>
      <c r="I15" s="66" t="s">
        <v>59</v>
      </c>
      <c r="J15" s="67" t="s">
        <v>53</v>
      </c>
      <c r="K15" s="67" t="s">
        <v>65</v>
      </c>
      <c r="L15" s="67" t="s">
        <v>67</v>
      </c>
      <c r="M15" s="67">
        <v>63.25</v>
      </c>
      <c r="N15" s="313">
        <v>65</v>
      </c>
      <c r="O15" s="308">
        <f t="shared" si="0"/>
        <v>64.125</v>
      </c>
      <c r="P15" s="309">
        <f t="shared" si="1"/>
        <v>6</v>
      </c>
      <c r="Q15" s="307">
        <v>65.25</v>
      </c>
      <c r="R15" s="307">
        <v>64</v>
      </c>
      <c r="S15" s="308">
        <f t="shared" si="2"/>
        <v>64.625</v>
      </c>
      <c r="T15" s="309">
        <f t="shared" si="3"/>
        <v>7</v>
      </c>
      <c r="U15" s="307">
        <v>64.25</v>
      </c>
      <c r="V15" s="307">
        <v>65</v>
      </c>
      <c r="W15" s="308">
        <f t="shared" si="4"/>
        <v>64.625</v>
      </c>
      <c r="X15" s="309">
        <f t="shared" si="5"/>
        <v>6</v>
      </c>
      <c r="Y15" s="307">
        <v>64</v>
      </c>
      <c r="Z15" s="307">
        <v>64</v>
      </c>
      <c r="AA15" s="308">
        <f t="shared" si="6"/>
        <v>64</v>
      </c>
      <c r="AB15" s="309">
        <f t="shared" si="7"/>
        <v>8</v>
      </c>
      <c r="AC15" s="307">
        <v>61.25</v>
      </c>
      <c r="AD15" s="307">
        <v>64</v>
      </c>
      <c r="AE15" s="308">
        <f t="shared" si="8"/>
        <v>62.625</v>
      </c>
      <c r="AF15" s="309">
        <f t="shared" si="9"/>
        <v>7</v>
      </c>
      <c r="AG15" s="310"/>
      <c r="AH15" s="311">
        <f t="shared" si="10"/>
        <v>63.6</v>
      </c>
      <c r="AI15" s="311">
        <f t="shared" si="10"/>
        <v>64.400000000000006</v>
      </c>
      <c r="AJ15" s="312">
        <f t="shared" si="11"/>
        <v>64</v>
      </c>
      <c r="AK15" s="288"/>
    </row>
    <row r="16" spans="1:37" s="106" customFormat="1" ht="63" customHeight="1">
      <c r="A16" s="276">
        <v>8</v>
      </c>
      <c r="B16" s="62">
        <v>24</v>
      </c>
      <c r="C16" s="63" t="s">
        <v>286</v>
      </c>
      <c r="D16" s="63" t="s">
        <v>287</v>
      </c>
      <c r="E16" s="64">
        <v>10085618</v>
      </c>
      <c r="F16" s="62" t="s">
        <v>4</v>
      </c>
      <c r="G16" s="65" t="s">
        <v>288</v>
      </c>
      <c r="H16" s="64" t="s">
        <v>342</v>
      </c>
      <c r="I16" s="66" t="s">
        <v>298</v>
      </c>
      <c r="J16" s="67" t="s">
        <v>58</v>
      </c>
      <c r="K16" s="67" t="s">
        <v>6</v>
      </c>
      <c r="L16" s="67" t="s">
        <v>327</v>
      </c>
      <c r="M16" s="70">
        <v>60.25</v>
      </c>
      <c r="N16" s="313">
        <v>66</v>
      </c>
      <c r="O16" s="308">
        <f t="shared" si="0"/>
        <v>63.125</v>
      </c>
      <c r="P16" s="309">
        <f t="shared" si="1"/>
        <v>8</v>
      </c>
      <c r="Q16" s="307">
        <v>56.25</v>
      </c>
      <c r="R16" s="307">
        <v>64</v>
      </c>
      <c r="S16" s="308">
        <f t="shared" si="2"/>
        <v>60.125</v>
      </c>
      <c r="T16" s="309">
        <f t="shared" si="3"/>
        <v>8</v>
      </c>
      <c r="U16" s="307">
        <v>61</v>
      </c>
      <c r="V16" s="307">
        <v>66</v>
      </c>
      <c r="W16" s="308">
        <f t="shared" si="4"/>
        <v>63.5</v>
      </c>
      <c r="X16" s="309">
        <f t="shared" si="5"/>
        <v>7</v>
      </c>
      <c r="Y16" s="307">
        <v>61.25</v>
      </c>
      <c r="Z16" s="307">
        <v>68</v>
      </c>
      <c r="AA16" s="308">
        <f t="shared" si="6"/>
        <v>64.625</v>
      </c>
      <c r="AB16" s="309">
        <f t="shared" si="7"/>
        <v>7</v>
      </c>
      <c r="AC16" s="307">
        <v>58.5</v>
      </c>
      <c r="AD16" s="307">
        <v>66</v>
      </c>
      <c r="AE16" s="308">
        <f t="shared" si="8"/>
        <v>62.25</v>
      </c>
      <c r="AF16" s="309">
        <f t="shared" si="9"/>
        <v>8</v>
      </c>
      <c r="AG16" s="310"/>
      <c r="AH16" s="311">
        <f t="shared" si="10"/>
        <v>59.45</v>
      </c>
      <c r="AI16" s="311">
        <f t="shared" si="10"/>
        <v>66</v>
      </c>
      <c r="AJ16" s="312">
        <f t="shared" si="11"/>
        <v>62.725000000000001</v>
      </c>
      <c r="AK16" s="288"/>
    </row>
    <row r="17" spans="4:17" s="61" customFormat="1" ht="33.75" customHeight="1">
      <c r="D17" s="443" t="s">
        <v>37</v>
      </c>
      <c r="E17" s="443"/>
      <c r="F17" s="443"/>
      <c r="G17" s="443"/>
      <c r="H17" s="443"/>
      <c r="J17" s="316" t="s">
        <v>357</v>
      </c>
      <c r="K17" s="316"/>
      <c r="L17" s="316"/>
      <c r="M17" s="316"/>
      <c r="N17" s="316"/>
      <c r="O17" s="289"/>
      <c r="P17" s="289"/>
      <c r="Q17" s="289"/>
    </row>
  </sheetData>
  <sheetProtection selectLockedCells="1" selectUnlockedCells="1"/>
  <sortState ref="A9:AK16">
    <sortCondition descending="1" ref="AJ9:AJ16"/>
  </sortState>
  <mergeCells count="25">
    <mergeCell ref="D17:H17"/>
    <mergeCell ref="Y7:AB7"/>
    <mergeCell ref="AC7:AF7"/>
    <mergeCell ref="AG7:AG8"/>
    <mergeCell ref="AH7:AI7"/>
    <mergeCell ref="H7:H8"/>
    <mergeCell ref="I7:I8"/>
    <mergeCell ref="F7:F8"/>
    <mergeCell ref="AK7:AK8"/>
    <mergeCell ref="J7:J8"/>
    <mergeCell ref="K7:K8"/>
    <mergeCell ref="L7:L8"/>
    <mergeCell ref="M7:P7"/>
    <mergeCell ref="Q7:T7"/>
    <mergeCell ref="U7:X7"/>
    <mergeCell ref="AJ7:AJ8"/>
    <mergeCell ref="A1:AJ1"/>
    <mergeCell ref="A2:AJ2"/>
    <mergeCell ref="A3:AJ3"/>
    <mergeCell ref="A7:A8"/>
    <mergeCell ref="B7:B8"/>
    <mergeCell ref="C7:D8"/>
    <mergeCell ref="E7:E8"/>
    <mergeCell ref="G7:G8"/>
    <mergeCell ref="F5:R5"/>
  </mergeCells>
  <printOptions horizontalCentered="1"/>
  <pageMargins left="0" right="0" top="0" bottom="0" header="0" footer="0"/>
  <pageSetup paperSize="9" scale="64" firstPageNumber="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AH17"/>
  <sheetViews>
    <sheetView view="pageBreakPreview" topLeftCell="A4" zoomScale="90" zoomScaleSheetLayoutView="90" workbookViewId="0">
      <selection activeCell="AC10" sqref="AC10:AC11"/>
    </sheetView>
  </sheetViews>
  <sheetFormatPr defaultRowHeight="12.75"/>
  <cols>
    <col min="1" max="1" width="3.85546875" customWidth="1"/>
    <col min="2" max="2" width="9.42578125" hidden="1" customWidth="1"/>
    <col min="3" max="3" width="5" customWidth="1"/>
    <col min="4" max="4" width="9" customWidth="1"/>
    <col min="5" max="5" width="14.7109375" customWidth="1"/>
    <col min="6" max="6" width="10" hidden="1" customWidth="1"/>
    <col min="7" max="7" width="5.140625" customWidth="1"/>
    <col min="8" max="8" width="11.140625" customWidth="1"/>
    <col min="9" max="9" width="9.140625" hidden="1" customWidth="1"/>
    <col min="10" max="10" width="11.7109375" customWidth="1"/>
    <col min="11" max="11" width="9" customWidth="1"/>
    <col min="12" max="12" width="8.5703125" customWidth="1"/>
    <col min="13" max="13" width="6.42578125" customWidth="1"/>
    <col min="14" max="14" width="6.140625" customWidth="1"/>
    <col min="15" max="15" width="7.7109375" customWidth="1"/>
    <col min="16" max="16" width="3.140625" style="2" customWidth="1"/>
    <col min="17" max="17" width="6.5703125" customWidth="1"/>
    <col min="18" max="18" width="7.7109375" customWidth="1"/>
    <col min="19" max="19" width="3.140625" style="2" customWidth="1"/>
    <col min="20" max="20" width="6.42578125" customWidth="1"/>
    <col min="21" max="21" width="7.7109375" customWidth="1"/>
    <col min="22" max="22" width="3.28515625" style="2" customWidth="1"/>
    <col min="23" max="23" width="6.5703125" customWidth="1"/>
    <col min="24" max="24" width="7.7109375" customWidth="1"/>
    <col min="25" max="25" width="3.140625" style="2" customWidth="1"/>
    <col min="26" max="26" width="6.42578125" customWidth="1"/>
    <col min="27" max="27" width="7.7109375" customWidth="1"/>
    <col min="28" max="28" width="3.28515625" style="2" customWidth="1"/>
    <col min="29" max="29" width="3.85546875" customWidth="1"/>
    <col min="30" max="30" width="4.42578125" customWidth="1"/>
    <col min="31" max="32" width="7.140625" customWidth="1"/>
    <col min="33" max="33" width="8.140625" customWidth="1"/>
  </cols>
  <sheetData>
    <row r="1" spans="1:34" s="60" customFormat="1" ht="36.75" customHeight="1">
      <c r="A1" s="386" t="s">
        <v>22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79"/>
    </row>
    <row r="2" spans="1:34" s="60" customFormat="1" ht="22.35" customHeight="1">
      <c r="A2" s="387" t="s">
        <v>23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81"/>
    </row>
    <row r="3" spans="1:34" s="83" customFormat="1" ht="28.5" customHeight="1">
      <c r="A3" s="364" t="s">
        <v>277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79"/>
      <c r="AH3" s="79"/>
    </row>
    <row r="4" spans="1:34" s="83" customFormat="1" ht="28.5" customHeight="1">
      <c r="A4" s="346" t="s">
        <v>263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79"/>
      <c r="AH4" s="79"/>
    </row>
    <row r="5" spans="1:34" s="60" customFormat="1" ht="21.75" customHeight="1">
      <c r="D5" s="84" t="s">
        <v>25</v>
      </c>
      <c r="E5" s="344" t="s">
        <v>276</v>
      </c>
      <c r="F5" s="344"/>
      <c r="G5" s="344"/>
      <c r="H5" s="344"/>
      <c r="I5" s="344"/>
      <c r="J5" s="344"/>
      <c r="K5" s="344"/>
      <c r="L5" s="344"/>
      <c r="M5" s="344"/>
      <c r="N5" s="109"/>
      <c r="P5" s="85"/>
      <c r="S5" s="85"/>
      <c r="V5" s="85"/>
      <c r="W5" s="138"/>
      <c r="X5" s="138"/>
      <c r="Y5" s="85"/>
      <c r="Z5" s="138"/>
      <c r="AA5" s="138"/>
      <c r="AB5" s="85"/>
    </row>
    <row r="6" spans="1:34" s="87" customFormat="1" ht="21.75" customHeight="1">
      <c r="A6" s="86"/>
      <c r="B6" s="86"/>
      <c r="E6" s="344" t="s">
        <v>275</v>
      </c>
      <c r="F6" s="344"/>
      <c r="G6" s="344"/>
      <c r="H6" s="344"/>
      <c r="I6" s="344"/>
      <c r="J6" s="344"/>
      <c r="K6" s="344"/>
      <c r="L6" s="344"/>
      <c r="M6" s="344"/>
      <c r="N6" s="109"/>
      <c r="O6" s="60"/>
      <c r="P6" s="60"/>
      <c r="Q6" s="60"/>
      <c r="R6" s="88"/>
      <c r="S6" s="89"/>
      <c r="T6" s="88"/>
      <c r="U6" s="90"/>
      <c r="V6" s="89"/>
      <c r="W6" s="138"/>
      <c r="X6" s="88"/>
      <c r="Y6" s="89"/>
      <c r="Z6" s="88"/>
      <c r="AA6" s="90"/>
      <c r="AB6" s="89"/>
    </row>
    <row r="7" spans="1:34" s="87" customFormat="1" ht="21.75" customHeight="1">
      <c r="E7" s="354" t="s">
        <v>316</v>
      </c>
      <c r="F7" s="354"/>
      <c r="G7" s="354"/>
      <c r="H7" s="354"/>
      <c r="I7" s="354"/>
      <c r="J7" s="354"/>
      <c r="K7" s="110"/>
      <c r="L7" s="110"/>
      <c r="M7" s="110"/>
      <c r="N7" s="91"/>
      <c r="O7" s="60"/>
      <c r="P7" s="60"/>
      <c r="Q7" s="60"/>
      <c r="R7" s="88"/>
      <c r="S7" s="89"/>
      <c r="T7" s="88"/>
      <c r="U7" s="90"/>
      <c r="V7" s="89"/>
      <c r="W7" s="138"/>
      <c r="X7" s="88"/>
      <c r="Y7" s="89"/>
      <c r="Z7" s="88"/>
      <c r="AA7" s="90"/>
      <c r="AB7" s="89"/>
    </row>
    <row r="8" spans="1:34" s="87" customFormat="1" ht="21" customHeight="1">
      <c r="A8" s="4" t="s">
        <v>40</v>
      </c>
      <c r="B8" s="4"/>
      <c r="G8" s="92"/>
      <c r="H8" s="60"/>
      <c r="I8" s="60"/>
      <c r="J8" s="60"/>
      <c r="K8" s="60"/>
      <c r="L8" s="60"/>
      <c r="M8" s="60"/>
      <c r="N8" s="60"/>
      <c r="O8" s="60"/>
      <c r="P8" s="60"/>
      <c r="Q8" s="60"/>
      <c r="R8" s="93"/>
      <c r="S8" s="94"/>
      <c r="T8" s="93"/>
      <c r="U8" s="95"/>
      <c r="V8" s="94"/>
      <c r="W8" s="138"/>
      <c r="X8" s="93"/>
      <c r="Y8" s="94"/>
      <c r="Z8" s="93"/>
      <c r="AA8" s="95"/>
      <c r="AB8" s="94"/>
      <c r="AC8" s="96"/>
      <c r="AD8" s="96"/>
    </row>
    <row r="9" spans="1:34" s="60" customFormat="1" ht="18.600000000000001" customHeight="1">
      <c r="A9" s="97" t="s">
        <v>71</v>
      </c>
      <c r="B9" s="97"/>
      <c r="C9" s="98"/>
      <c r="D9" s="98"/>
      <c r="E9" s="98"/>
      <c r="F9" s="98"/>
      <c r="G9" s="99"/>
      <c r="H9" s="99"/>
      <c r="I9" s="99"/>
      <c r="J9" s="100"/>
      <c r="L9" s="99"/>
      <c r="M9" s="99"/>
      <c r="N9" s="99"/>
      <c r="O9" s="99"/>
      <c r="P9" s="101"/>
      <c r="Q9" s="99"/>
      <c r="R9" s="99"/>
      <c r="S9" s="101"/>
      <c r="T9" s="99"/>
      <c r="U9" s="99"/>
      <c r="V9" s="101"/>
      <c r="W9" s="139"/>
      <c r="X9" s="139"/>
      <c r="Y9" s="101"/>
      <c r="Z9" s="139"/>
      <c r="AA9" s="139"/>
      <c r="AB9" s="101"/>
      <c r="AC9" s="102"/>
      <c r="AD9" s="102"/>
      <c r="AE9" s="102" t="s">
        <v>100</v>
      </c>
    </row>
    <row r="10" spans="1:34" s="60" customFormat="1" ht="21.75" customHeight="1">
      <c r="A10" s="363" t="s">
        <v>27</v>
      </c>
      <c r="B10" s="363" t="s">
        <v>28</v>
      </c>
      <c r="C10" s="361" t="s">
        <v>29</v>
      </c>
      <c r="D10" s="362" t="s">
        <v>266</v>
      </c>
      <c r="E10" s="362"/>
      <c r="F10" s="362" t="s">
        <v>1</v>
      </c>
      <c r="G10" s="379" t="s">
        <v>2</v>
      </c>
      <c r="H10" s="362" t="s">
        <v>267</v>
      </c>
      <c r="I10" s="380" t="s">
        <v>3</v>
      </c>
      <c r="J10" s="380" t="s">
        <v>268</v>
      </c>
      <c r="K10" s="381" t="s">
        <v>269</v>
      </c>
      <c r="L10" s="381" t="s">
        <v>270</v>
      </c>
      <c r="M10" s="381" t="s">
        <v>271</v>
      </c>
      <c r="N10" s="390" t="s">
        <v>41</v>
      </c>
      <c r="O10" s="390"/>
      <c r="P10" s="390"/>
      <c r="Q10" s="390" t="s">
        <v>30</v>
      </c>
      <c r="R10" s="390"/>
      <c r="S10" s="390"/>
      <c r="T10" s="391" t="s">
        <v>31</v>
      </c>
      <c r="U10" s="391"/>
      <c r="V10" s="391"/>
      <c r="W10" s="390" t="s">
        <v>314</v>
      </c>
      <c r="X10" s="390"/>
      <c r="Y10" s="390"/>
      <c r="Z10" s="391" t="s">
        <v>32</v>
      </c>
      <c r="AA10" s="391"/>
      <c r="AB10" s="391"/>
      <c r="AC10" s="384" t="s">
        <v>63</v>
      </c>
      <c r="AD10" s="384" t="s">
        <v>64</v>
      </c>
      <c r="AE10" s="385" t="s">
        <v>39</v>
      </c>
      <c r="AF10" s="385" t="s">
        <v>34</v>
      </c>
      <c r="AG10" s="385" t="s">
        <v>72</v>
      </c>
    </row>
    <row r="11" spans="1:34" s="60" customFormat="1" ht="56.25" customHeight="1">
      <c r="A11" s="363"/>
      <c r="B11" s="363"/>
      <c r="C11" s="361"/>
      <c r="D11" s="362"/>
      <c r="E11" s="362"/>
      <c r="F11" s="362"/>
      <c r="G11" s="379"/>
      <c r="H11" s="362"/>
      <c r="I11" s="380"/>
      <c r="J11" s="380"/>
      <c r="K11" s="381"/>
      <c r="L11" s="381"/>
      <c r="M11" s="381"/>
      <c r="N11" s="25" t="s">
        <v>35</v>
      </c>
      <c r="O11" s="25" t="s">
        <v>36</v>
      </c>
      <c r="P11" s="103" t="s">
        <v>27</v>
      </c>
      <c r="Q11" s="25" t="s">
        <v>35</v>
      </c>
      <c r="R11" s="25" t="s">
        <v>36</v>
      </c>
      <c r="S11" s="103" t="s">
        <v>27</v>
      </c>
      <c r="T11" s="25" t="s">
        <v>35</v>
      </c>
      <c r="U11" s="25" t="s">
        <v>36</v>
      </c>
      <c r="V11" s="103" t="s">
        <v>27</v>
      </c>
      <c r="W11" s="141" t="s">
        <v>35</v>
      </c>
      <c r="X11" s="141" t="s">
        <v>36</v>
      </c>
      <c r="Y11" s="140" t="s">
        <v>27</v>
      </c>
      <c r="Z11" s="141" t="s">
        <v>35</v>
      </c>
      <c r="AA11" s="141" t="s">
        <v>36</v>
      </c>
      <c r="AB11" s="140" t="s">
        <v>27</v>
      </c>
      <c r="AC11" s="384"/>
      <c r="AD11" s="384"/>
      <c r="AE11" s="385"/>
      <c r="AF11" s="385"/>
      <c r="AG11" s="385"/>
    </row>
    <row r="12" spans="1:34" s="106" customFormat="1" ht="81" customHeight="1">
      <c r="A12" s="114">
        <v>1</v>
      </c>
      <c r="B12" s="113"/>
      <c r="C12" s="62">
        <v>14</v>
      </c>
      <c r="D12" s="63" t="s">
        <v>148</v>
      </c>
      <c r="E12" s="63" t="s">
        <v>149</v>
      </c>
      <c r="F12" s="64">
        <v>10078997</v>
      </c>
      <c r="G12" s="62" t="s">
        <v>4</v>
      </c>
      <c r="H12" s="65" t="s">
        <v>278</v>
      </c>
      <c r="I12" s="64" t="s">
        <v>150</v>
      </c>
      <c r="J12" s="66" t="s">
        <v>151</v>
      </c>
      <c r="K12" s="67" t="s">
        <v>54</v>
      </c>
      <c r="L12" s="67" t="s">
        <v>8</v>
      </c>
      <c r="M12" s="67" t="s">
        <v>152</v>
      </c>
      <c r="N12" s="69">
        <v>290.5</v>
      </c>
      <c r="O12" s="177">
        <f>(N12/4.6)-2</f>
        <v>61.152173913043484</v>
      </c>
      <c r="P12" s="176">
        <f>RANK(O12,O$12:O$15)</f>
        <v>2</v>
      </c>
      <c r="Q12" s="104">
        <v>308.5</v>
      </c>
      <c r="R12" s="177">
        <f>(Q12/4.6)-2</f>
        <v>65.065217391304358</v>
      </c>
      <c r="S12" s="176">
        <f>RANK(R12,R$12:R$15)</f>
        <v>1</v>
      </c>
      <c r="T12" s="104">
        <v>293.5</v>
      </c>
      <c r="U12" s="177">
        <f>(T12/4.6)-2</f>
        <v>61.804347826086961</v>
      </c>
      <c r="V12" s="176">
        <f>RANK(U12,U$12:U$15)</f>
        <v>1</v>
      </c>
      <c r="W12" s="104">
        <v>308</v>
      </c>
      <c r="X12" s="177">
        <f>(W12/4.6)-2</f>
        <v>64.956521739130437</v>
      </c>
      <c r="Y12" s="176">
        <f>RANK(X12,X$12:X$15)</f>
        <v>1</v>
      </c>
      <c r="Z12" s="104">
        <v>292.5</v>
      </c>
      <c r="AA12" s="177">
        <f>(Z12/4.6)-2</f>
        <v>61.586956521739133</v>
      </c>
      <c r="AB12" s="176">
        <f>RANK(AA12,AA$12:AA$15)</f>
        <v>2</v>
      </c>
      <c r="AC12" s="170">
        <v>1</v>
      </c>
      <c r="AD12" s="170"/>
      <c r="AE12" s="171">
        <f>Z12+W12+T12+Q12+N12</f>
        <v>1493</v>
      </c>
      <c r="AF12" s="172">
        <f>AE12/4.6/5-IF($AC12=1,2,IF($AC12=2,1.5,0))</f>
        <v>62.913043478260875</v>
      </c>
      <c r="AG12" s="175">
        <v>429</v>
      </c>
    </row>
    <row r="13" spans="1:34" s="106" customFormat="1" ht="81" customHeight="1">
      <c r="A13" s="114">
        <v>2</v>
      </c>
      <c r="B13" s="113"/>
      <c r="C13" s="62">
        <v>33</v>
      </c>
      <c r="D13" s="63" t="s">
        <v>116</v>
      </c>
      <c r="E13" s="63" t="s">
        <v>117</v>
      </c>
      <c r="F13" s="64">
        <v>10011374</v>
      </c>
      <c r="G13" s="62" t="s">
        <v>4</v>
      </c>
      <c r="H13" s="65" t="s">
        <v>146</v>
      </c>
      <c r="I13" s="64" t="s">
        <v>147</v>
      </c>
      <c r="J13" s="66" t="s">
        <v>55</v>
      </c>
      <c r="K13" s="67" t="s">
        <v>53</v>
      </c>
      <c r="L13" s="67" t="s">
        <v>65</v>
      </c>
      <c r="M13" s="67" t="s">
        <v>56</v>
      </c>
      <c r="N13" s="69">
        <v>291</v>
      </c>
      <c r="O13" s="168">
        <f>N13/4.6</f>
        <v>63.260869565217398</v>
      </c>
      <c r="P13" s="176">
        <f>RANK(O13,O$12:O$15)</f>
        <v>1</v>
      </c>
      <c r="Q13" s="104">
        <v>293.5</v>
      </c>
      <c r="R13" s="168">
        <f>Q13/4.6</f>
        <v>63.804347826086961</v>
      </c>
      <c r="S13" s="176">
        <f>RANK(R13,R$12:R$15)</f>
        <v>2</v>
      </c>
      <c r="T13" s="104">
        <v>283</v>
      </c>
      <c r="U13" s="168">
        <f>T13/4.6</f>
        <v>61.521739130434788</v>
      </c>
      <c r="V13" s="176">
        <f>RANK(U13,U$12:U$15)</f>
        <v>2</v>
      </c>
      <c r="W13" s="104">
        <v>292</v>
      </c>
      <c r="X13" s="168">
        <f>W13/4.6</f>
        <v>63.478260869565226</v>
      </c>
      <c r="Y13" s="176">
        <f>RANK(X13,X$12:X$15)</f>
        <v>2</v>
      </c>
      <c r="Z13" s="104">
        <v>278</v>
      </c>
      <c r="AA13" s="168">
        <f>Z13/4.6</f>
        <v>60.434782608695656</v>
      </c>
      <c r="AB13" s="176">
        <f>RANK(AA13,AA$12:AA$15)</f>
        <v>3</v>
      </c>
      <c r="AC13" s="170"/>
      <c r="AD13" s="170"/>
      <c r="AE13" s="171">
        <f>Z13+W13+T13+Q13+N13</f>
        <v>1437.5</v>
      </c>
      <c r="AF13" s="172">
        <f>AE13/4.6/5-IF($AC13=1,2,IF($AC13=2,1.5,0))</f>
        <v>62.5</v>
      </c>
      <c r="AG13" s="175">
        <v>325</v>
      </c>
    </row>
    <row r="14" spans="1:34" s="106" customFormat="1" ht="81" customHeight="1">
      <c r="A14" s="114">
        <v>3</v>
      </c>
      <c r="B14" s="113"/>
      <c r="C14" s="62">
        <v>18</v>
      </c>
      <c r="D14" s="63" t="s">
        <v>140</v>
      </c>
      <c r="E14" s="65" t="s">
        <v>141</v>
      </c>
      <c r="F14" s="64">
        <v>10003439</v>
      </c>
      <c r="G14" s="62" t="s">
        <v>4</v>
      </c>
      <c r="H14" s="65" t="s">
        <v>142</v>
      </c>
      <c r="I14" s="64" t="s">
        <v>143</v>
      </c>
      <c r="J14" s="66" t="s">
        <v>144</v>
      </c>
      <c r="K14" s="67" t="s">
        <v>53</v>
      </c>
      <c r="L14" s="67" t="s">
        <v>65</v>
      </c>
      <c r="M14" s="67" t="s">
        <v>56</v>
      </c>
      <c r="N14" s="69">
        <v>280</v>
      </c>
      <c r="O14" s="168">
        <f>N14/4.6</f>
        <v>60.869565217391312</v>
      </c>
      <c r="P14" s="176">
        <f>RANK(O14,O$12:O$15)</f>
        <v>3</v>
      </c>
      <c r="Q14" s="104">
        <v>291</v>
      </c>
      <c r="R14" s="168">
        <f>Q14/4.6</f>
        <v>63.260869565217398</v>
      </c>
      <c r="S14" s="176">
        <f>RANK(R14,R$12:R$15)</f>
        <v>3</v>
      </c>
      <c r="T14" s="104">
        <v>279.5</v>
      </c>
      <c r="U14" s="168">
        <f>T14/4.6</f>
        <v>60.760869565217398</v>
      </c>
      <c r="V14" s="176">
        <f>RANK(U14,U$12:U$15)</f>
        <v>3</v>
      </c>
      <c r="W14" s="104">
        <v>275.5</v>
      </c>
      <c r="X14" s="168">
        <f>W14/4.6</f>
        <v>59.891304347826093</v>
      </c>
      <c r="Y14" s="176">
        <f>RANK(X14,X$12:X$15)</f>
        <v>3</v>
      </c>
      <c r="Z14" s="104">
        <v>283.5</v>
      </c>
      <c r="AA14" s="168">
        <f>Z14/4.6</f>
        <v>61.630434782608702</v>
      </c>
      <c r="AB14" s="176">
        <f>RANK(AA14,AA$12:AA$15)</f>
        <v>1</v>
      </c>
      <c r="AC14" s="170"/>
      <c r="AD14" s="170"/>
      <c r="AE14" s="171">
        <f>Z14+W14+T14+Q14+N14</f>
        <v>1409.5</v>
      </c>
      <c r="AF14" s="172">
        <f>AE14/4.6/5-IF($AC14=1,2,IF($AC14=2,1.5,0))</f>
        <v>61.282608695652172</v>
      </c>
      <c r="AG14" s="175">
        <v>260</v>
      </c>
    </row>
    <row r="15" spans="1:34" s="106" customFormat="1" ht="81" customHeight="1">
      <c r="A15" s="114">
        <v>4</v>
      </c>
      <c r="B15" s="113"/>
      <c r="C15" s="62">
        <v>32</v>
      </c>
      <c r="D15" s="63" t="s">
        <v>135</v>
      </c>
      <c r="E15" s="63" t="s">
        <v>136</v>
      </c>
      <c r="F15" s="64">
        <v>10031418</v>
      </c>
      <c r="G15" s="62" t="s">
        <v>4</v>
      </c>
      <c r="H15" s="65" t="s">
        <v>137</v>
      </c>
      <c r="I15" s="64" t="s">
        <v>138</v>
      </c>
      <c r="J15" s="66" t="s">
        <v>139</v>
      </c>
      <c r="K15" s="67" t="s">
        <v>53</v>
      </c>
      <c r="L15" s="67" t="s">
        <v>65</v>
      </c>
      <c r="M15" s="67" t="s">
        <v>16</v>
      </c>
      <c r="N15" s="69">
        <v>252.5</v>
      </c>
      <c r="O15" s="168">
        <f>N15/4.6</f>
        <v>54.891304347826093</v>
      </c>
      <c r="P15" s="176">
        <f>RANK(O15,O$12:O$15)</f>
        <v>4</v>
      </c>
      <c r="Q15" s="104">
        <v>260.5</v>
      </c>
      <c r="R15" s="168">
        <f>Q15/4.6</f>
        <v>56.630434782608702</v>
      </c>
      <c r="S15" s="176">
        <f>RANK(R15,R$12:R$15)</f>
        <v>4</v>
      </c>
      <c r="T15" s="104">
        <v>253.5</v>
      </c>
      <c r="U15" s="168">
        <f>T15/4.6</f>
        <v>55.108695652173914</v>
      </c>
      <c r="V15" s="176">
        <f>RANK(U15,U$12:U$15)</f>
        <v>4</v>
      </c>
      <c r="W15" s="104">
        <v>240</v>
      </c>
      <c r="X15" s="168">
        <f>W15/4.6</f>
        <v>52.173913043478265</v>
      </c>
      <c r="Y15" s="176">
        <f>RANK(X15,X$12:X$15)</f>
        <v>4</v>
      </c>
      <c r="Z15" s="104">
        <v>239.5</v>
      </c>
      <c r="AA15" s="168">
        <f>Z15/4.6</f>
        <v>52.065217391304351</v>
      </c>
      <c r="AB15" s="176">
        <f>RANK(AA15,AA$12:AA$15)</f>
        <v>4</v>
      </c>
      <c r="AC15" s="170"/>
      <c r="AD15" s="170"/>
      <c r="AE15" s="171">
        <f>Z15+W15+T15+Q15+N15</f>
        <v>1246</v>
      </c>
      <c r="AF15" s="172">
        <f>AE15/4.6/5-IF($AC15=1,2,IF($AC15=2,1.5,0))</f>
        <v>54.173913043478265</v>
      </c>
      <c r="AG15" s="175">
        <v>195</v>
      </c>
    </row>
    <row r="16" spans="1:34" s="146" customFormat="1" ht="30.75" customHeight="1">
      <c r="A16" s="360" t="s">
        <v>37</v>
      </c>
      <c r="B16" s="360"/>
      <c r="C16" s="360"/>
      <c r="D16" s="360"/>
      <c r="E16" s="360"/>
      <c r="F16" s="142"/>
      <c r="G16" s="143"/>
      <c r="H16" s="174" t="s">
        <v>315</v>
      </c>
      <c r="I16" s="174"/>
      <c r="J16" s="174"/>
      <c r="K16" s="174"/>
      <c r="L16" s="174"/>
      <c r="M16" s="144"/>
      <c r="N16" s="144"/>
      <c r="O16" s="144"/>
      <c r="P16" s="144"/>
      <c r="Q16" s="144"/>
      <c r="R16" s="144"/>
      <c r="S16" s="144"/>
      <c r="T16" s="144"/>
      <c r="W16" s="144"/>
      <c r="X16" s="144"/>
      <c r="Y16" s="144"/>
      <c r="Z16" s="144"/>
    </row>
    <row r="17" spans="16:28" s="60" customFormat="1">
      <c r="P17" s="85"/>
      <c r="S17" s="85"/>
      <c r="V17" s="85"/>
      <c r="W17" s="138"/>
      <c r="X17" s="138"/>
      <c r="Y17" s="85"/>
      <c r="Z17" s="138"/>
      <c r="AA17" s="138"/>
      <c r="AB17" s="85"/>
    </row>
  </sheetData>
  <sheetProtection selectLockedCells="1" selectUnlockedCells="1"/>
  <sortState ref="A12:AH15">
    <sortCondition descending="1" ref="AF12:AF15"/>
  </sortState>
  <mergeCells count="30">
    <mergeCell ref="AG10:AG11"/>
    <mergeCell ref="AC10:AC11"/>
    <mergeCell ref="AD10:AD11"/>
    <mergeCell ref="K10:K11"/>
    <mergeCell ref="A10:A11"/>
    <mergeCell ref="B10:B11"/>
    <mergeCell ref="C10:C11"/>
    <mergeCell ref="D10:E11"/>
    <mergeCell ref="F10:F11"/>
    <mergeCell ref="M10:M11"/>
    <mergeCell ref="G10:G11"/>
    <mergeCell ref="AE10:AE11"/>
    <mergeCell ref="AF10:AF11"/>
    <mergeCell ref="W10:Y10"/>
    <mergeCell ref="Z10:AB10"/>
    <mergeCell ref="E7:J7"/>
    <mergeCell ref="A1:AF1"/>
    <mergeCell ref="A2:AF2"/>
    <mergeCell ref="A3:AF3"/>
    <mergeCell ref="E5:M5"/>
    <mergeCell ref="E6:M6"/>
    <mergeCell ref="A4:AF4"/>
    <mergeCell ref="A16:E16"/>
    <mergeCell ref="N10:P10"/>
    <mergeCell ref="Q10:S10"/>
    <mergeCell ref="T10:V10"/>
    <mergeCell ref="L10:L11"/>
    <mergeCell ref="H10:H11"/>
    <mergeCell ref="I10:I11"/>
    <mergeCell ref="J10:J11"/>
  </mergeCells>
  <printOptions horizontalCentered="1"/>
  <pageMargins left="0" right="0" top="0.23622047244094491" bottom="0" header="0.51181102362204722" footer="0.51181102362204722"/>
  <pageSetup paperSize="9" scale="71" firstPageNumber="0" fitToHeight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AH15"/>
  <sheetViews>
    <sheetView tabSelected="1" view="pageBreakPreview" zoomScale="85" zoomScaleSheetLayoutView="85" workbookViewId="0">
      <selection activeCell="L13" sqref="L13"/>
    </sheetView>
  </sheetViews>
  <sheetFormatPr defaultRowHeight="12.75"/>
  <cols>
    <col min="1" max="1" width="3.85546875" customWidth="1"/>
    <col min="2" max="2" width="9.42578125" hidden="1" customWidth="1"/>
    <col min="3" max="3" width="5" customWidth="1"/>
    <col min="4" max="4" width="11.140625" customWidth="1"/>
    <col min="5" max="5" width="14.7109375" customWidth="1"/>
    <col min="6" max="6" width="10" hidden="1" customWidth="1"/>
    <col min="7" max="7" width="5.140625" customWidth="1"/>
    <col min="8" max="8" width="11.140625" customWidth="1"/>
    <col min="9" max="9" width="9.140625" hidden="1" customWidth="1"/>
    <col min="10" max="10" width="11.7109375" customWidth="1"/>
    <col min="11" max="11" width="9" customWidth="1"/>
    <col min="12" max="12" width="8.5703125" customWidth="1"/>
    <col min="13" max="13" width="6.42578125" customWidth="1"/>
    <col min="14" max="14" width="6.140625" customWidth="1"/>
    <col min="15" max="15" width="7.7109375" customWidth="1"/>
    <col min="16" max="16" width="3.140625" style="2" customWidth="1"/>
    <col min="17" max="17" width="6.5703125" customWidth="1"/>
    <col min="18" max="18" width="7.7109375" customWidth="1"/>
    <col min="19" max="19" width="3.140625" style="2" customWidth="1"/>
    <col min="20" max="20" width="6.42578125" customWidth="1"/>
    <col min="21" max="21" width="7.7109375" customWidth="1"/>
    <col min="22" max="22" width="3.28515625" style="2" customWidth="1"/>
    <col min="23" max="23" width="6.5703125" customWidth="1"/>
    <col min="24" max="24" width="7.7109375" customWidth="1"/>
    <col min="25" max="25" width="3.140625" style="2" customWidth="1"/>
    <col min="26" max="26" width="6.42578125" customWidth="1"/>
    <col min="27" max="27" width="7.7109375" customWidth="1"/>
    <col min="28" max="28" width="3.28515625" style="2" customWidth="1"/>
    <col min="29" max="29" width="3.85546875" customWidth="1"/>
    <col min="30" max="30" width="4.42578125" customWidth="1"/>
    <col min="31" max="32" width="7.140625" customWidth="1"/>
    <col min="33" max="33" width="8.140625" customWidth="1"/>
  </cols>
  <sheetData>
    <row r="1" spans="1:34" s="213" customFormat="1" ht="36.75" customHeight="1">
      <c r="A1" s="386" t="s">
        <v>92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79"/>
    </row>
    <row r="2" spans="1:34" s="213" customFormat="1" ht="22.35" customHeight="1">
      <c r="A2" s="387" t="s">
        <v>23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81"/>
    </row>
    <row r="3" spans="1:34" s="83" customFormat="1" ht="28.5" customHeight="1">
      <c r="A3" s="364" t="s">
        <v>358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79"/>
      <c r="AH3" s="79"/>
    </row>
    <row r="4" spans="1:34" s="213" customFormat="1" ht="21.75" customHeight="1">
      <c r="D4" s="84" t="s">
        <v>25</v>
      </c>
      <c r="E4" s="344" t="s">
        <v>347</v>
      </c>
      <c r="F4" s="344"/>
      <c r="G4" s="344"/>
      <c r="H4" s="344"/>
      <c r="I4" s="344"/>
      <c r="J4" s="344"/>
      <c r="K4" s="344"/>
      <c r="L4" s="344"/>
      <c r="M4" s="344"/>
      <c r="N4" s="109"/>
      <c r="P4" s="85"/>
      <c r="S4" s="85"/>
      <c r="V4" s="85"/>
      <c r="Y4" s="85"/>
      <c r="AB4" s="85"/>
    </row>
    <row r="5" spans="1:34" s="87" customFormat="1" ht="21.75" customHeight="1">
      <c r="A5" s="86"/>
      <c r="B5" s="86"/>
      <c r="E5" s="344" t="s">
        <v>349</v>
      </c>
      <c r="F5" s="344"/>
      <c r="G5" s="344"/>
      <c r="H5" s="344"/>
      <c r="I5" s="344"/>
      <c r="J5" s="344"/>
      <c r="K5" s="344"/>
      <c r="L5" s="344"/>
      <c r="M5" s="344"/>
      <c r="N5" s="109"/>
      <c r="O5" s="213"/>
      <c r="P5" s="213"/>
      <c r="Q5" s="213"/>
      <c r="R5" s="88"/>
      <c r="S5" s="89"/>
      <c r="T5" s="88"/>
      <c r="U5" s="90"/>
      <c r="V5" s="89"/>
      <c r="W5" s="213"/>
      <c r="X5" s="88"/>
      <c r="Y5" s="89"/>
      <c r="Z5" s="88"/>
      <c r="AA5" s="90"/>
      <c r="AB5" s="89"/>
    </row>
    <row r="6" spans="1:34" s="87" customFormat="1" ht="21.75" customHeight="1">
      <c r="E6" s="354" t="s">
        <v>348</v>
      </c>
      <c r="F6" s="354"/>
      <c r="G6" s="354"/>
      <c r="H6" s="354"/>
      <c r="I6" s="354"/>
      <c r="J6" s="354"/>
      <c r="K6" s="110"/>
      <c r="L6" s="110"/>
      <c r="M6" s="110"/>
      <c r="N6" s="91"/>
      <c r="O6" s="213"/>
      <c r="P6" s="213"/>
      <c r="Q6" s="213"/>
      <c r="R6" s="88"/>
      <c r="S6" s="89"/>
      <c r="T6" s="88"/>
      <c r="U6" s="90"/>
      <c r="V6" s="89"/>
      <c r="W6" s="213"/>
      <c r="X6" s="88"/>
      <c r="Y6" s="89"/>
      <c r="Z6" s="88"/>
      <c r="AA6" s="90"/>
      <c r="AB6" s="89"/>
    </row>
    <row r="7" spans="1:34" s="87" customFormat="1" ht="21" customHeight="1">
      <c r="A7" s="4" t="s">
        <v>40</v>
      </c>
      <c r="B7" s="4"/>
      <c r="G7" s="92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93"/>
      <c r="S7" s="94"/>
      <c r="T7" s="93"/>
      <c r="U7" s="95"/>
      <c r="V7" s="94"/>
      <c r="W7" s="213"/>
      <c r="X7" s="93"/>
      <c r="Y7" s="94"/>
      <c r="Z7" s="93"/>
      <c r="AA7" s="95"/>
      <c r="AB7" s="94"/>
      <c r="AC7" s="96"/>
      <c r="AD7" s="96"/>
    </row>
    <row r="8" spans="1:34" s="213" customFormat="1" ht="18.600000000000001" customHeight="1">
      <c r="A8" s="97" t="s">
        <v>71</v>
      </c>
      <c r="B8" s="97"/>
      <c r="C8" s="98"/>
      <c r="D8" s="98"/>
      <c r="E8" s="98"/>
      <c r="F8" s="98"/>
      <c r="G8" s="139"/>
      <c r="H8" s="139"/>
      <c r="I8" s="139"/>
      <c r="J8" s="100"/>
      <c r="L8" s="139"/>
      <c r="M8" s="139"/>
      <c r="N8" s="139"/>
      <c r="O8" s="139"/>
      <c r="P8" s="101"/>
      <c r="Q8" s="139"/>
      <c r="R8" s="139"/>
      <c r="S8" s="101"/>
      <c r="T8" s="139"/>
      <c r="U8" s="139"/>
      <c r="V8" s="101"/>
      <c r="W8" s="139"/>
      <c r="X8" s="139"/>
      <c r="Y8" s="101"/>
      <c r="Z8" s="139"/>
      <c r="AA8" s="139"/>
      <c r="AB8" s="101"/>
      <c r="AC8" s="102"/>
      <c r="AD8" s="102"/>
      <c r="AE8" s="102" t="s">
        <v>310</v>
      </c>
    </row>
    <row r="9" spans="1:34" s="213" customFormat="1" ht="21.75" customHeight="1">
      <c r="A9" s="363" t="s">
        <v>27</v>
      </c>
      <c r="B9" s="363" t="s">
        <v>28</v>
      </c>
      <c r="C9" s="361" t="s">
        <v>29</v>
      </c>
      <c r="D9" s="362" t="s">
        <v>266</v>
      </c>
      <c r="E9" s="362"/>
      <c r="F9" s="362" t="s">
        <v>1</v>
      </c>
      <c r="G9" s="379" t="s">
        <v>2</v>
      </c>
      <c r="H9" s="362" t="s">
        <v>267</v>
      </c>
      <c r="I9" s="380" t="s">
        <v>3</v>
      </c>
      <c r="J9" s="380" t="s">
        <v>268</v>
      </c>
      <c r="K9" s="381" t="s">
        <v>269</v>
      </c>
      <c r="L9" s="381" t="s">
        <v>270</v>
      </c>
      <c r="M9" s="381" t="s">
        <v>271</v>
      </c>
      <c r="N9" s="390" t="s">
        <v>41</v>
      </c>
      <c r="O9" s="390"/>
      <c r="P9" s="390"/>
      <c r="Q9" s="390" t="s">
        <v>30</v>
      </c>
      <c r="R9" s="390"/>
      <c r="S9" s="390"/>
      <c r="T9" s="391" t="s">
        <v>31</v>
      </c>
      <c r="U9" s="391"/>
      <c r="V9" s="391"/>
      <c r="W9" s="390" t="s">
        <v>314</v>
      </c>
      <c r="X9" s="390"/>
      <c r="Y9" s="390"/>
      <c r="Z9" s="391" t="s">
        <v>32</v>
      </c>
      <c r="AA9" s="391"/>
      <c r="AB9" s="391"/>
      <c r="AC9" s="384" t="s">
        <v>63</v>
      </c>
      <c r="AD9" s="384" t="s">
        <v>64</v>
      </c>
      <c r="AE9" s="385" t="s">
        <v>39</v>
      </c>
      <c r="AF9" s="385" t="s">
        <v>34</v>
      </c>
      <c r="AG9" s="385" t="s">
        <v>72</v>
      </c>
    </row>
    <row r="10" spans="1:34" s="213" customFormat="1" ht="69" customHeight="1">
      <c r="A10" s="363"/>
      <c r="B10" s="363"/>
      <c r="C10" s="361"/>
      <c r="D10" s="362"/>
      <c r="E10" s="362"/>
      <c r="F10" s="362"/>
      <c r="G10" s="379"/>
      <c r="H10" s="362"/>
      <c r="I10" s="380"/>
      <c r="J10" s="380"/>
      <c r="K10" s="381"/>
      <c r="L10" s="381"/>
      <c r="M10" s="381"/>
      <c r="N10" s="218" t="s">
        <v>35</v>
      </c>
      <c r="O10" s="218" t="s">
        <v>36</v>
      </c>
      <c r="P10" s="216" t="s">
        <v>27</v>
      </c>
      <c r="Q10" s="218" t="s">
        <v>35</v>
      </c>
      <c r="R10" s="218" t="s">
        <v>36</v>
      </c>
      <c r="S10" s="216" t="s">
        <v>27</v>
      </c>
      <c r="T10" s="218" t="s">
        <v>35</v>
      </c>
      <c r="U10" s="218" t="s">
        <v>36</v>
      </c>
      <c r="V10" s="216" t="s">
        <v>27</v>
      </c>
      <c r="W10" s="218" t="s">
        <v>35</v>
      </c>
      <c r="X10" s="218" t="s">
        <v>36</v>
      </c>
      <c r="Y10" s="216" t="s">
        <v>27</v>
      </c>
      <c r="Z10" s="218" t="s">
        <v>35</v>
      </c>
      <c r="AA10" s="218" t="s">
        <v>36</v>
      </c>
      <c r="AB10" s="216" t="s">
        <v>27</v>
      </c>
      <c r="AC10" s="384"/>
      <c r="AD10" s="384"/>
      <c r="AE10" s="385"/>
      <c r="AF10" s="385"/>
      <c r="AG10" s="385"/>
    </row>
    <row r="11" spans="1:34" s="106" customFormat="1" ht="87" customHeight="1">
      <c r="A11" s="114">
        <v>1</v>
      </c>
      <c r="B11" s="113"/>
      <c r="C11" s="62">
        <v>18</v>
      </c>
      <c r="D11" s="63" t="s">
        <v>140</v>
      </c>
      <c r="E11" s="65" t="s">
        <v>141</v>
      </c>
      <c r="F11" s="64">
        <v>10003439</v>
      </c>
      <c r="G11" s="62" t="s">
        <v>4</v>
      </c>
      <c r="H11" s="65" t="s">
        <v>142</v>
      </c>
      <c r="I11" s="64" t="s">
        <v>143</v>
      </c>
      <c r="J11" s="66" t="s">
        <v>144</v>
      </c>
      <c r="K11" s="67" t="s">
        <v>53</v>
      </c>
      <c r="L11" s="67" t="s">
        <v>65</v>
      </c>
      <c r="M11" s="67" t="s">
        <v>56</v>
      </c>
      <c r="N11" s="69">
        <v>310.5</v>
      </c>
      <c r="O11" s="245">
        <f>N11/4.7</f>
        <v>66.063829787234042</v>
      </c>
      <c r="P11" s="246">
        <f>RANK(O11,O$11:O$13)</f>
        <v>1</v>
      </c>
      <c r="Q11" s="247">
        <v>304.5</v>
      </c>
      <c r="R11" s="245">
        <f>Q11/4.7</f>
        <v>64.787234042553195</v>
      </c>
      <c r="S11" s="246">
        <f>RANK(R11,R$11:R$13)</f>
        <v>1</v>
      </c>
      <c r="T11" s="247">
        <v>306</v>
      </c>
      <c r="U11" s="245">
        <f>T11/4.7</f>
        <v>65.106382978723403</v>
      </c>
      <c r="V11" s="246">
        <f>RANK(U11,U$11:U$13)</f>
        <v>3</v>
      </c>
      <c r="W11" s="247">
        <v>297.5</v>
      </c>
      <c r="X11" s="245">
        <f>W11/4.7</f>
        <v>63.297872340425528</v>
      </c>
      <c r="Y11" s="246">
        <f>RANK(X11,X$11:X$13)</f>
        <v>2</v>
      </c>
      <c r="Z11" s="247">
        <v>298</v>
      </c>
      <c r="AA11" s="245">
        <f>Z11/4.7</f>
        <v>63.40425531914893</v>
      </c>
      <c r="AB11" s="246">
        <f>RANK(AA11,AA$11:AA$13)</f>
        <v>3</v>
      </c>
      <c r="AC11" s="248"/>
      <c r="AD11" s="248"/>
      <c r="AE11" s="249">
        <f>Z11+W11+T11+Q11+N11</f>
        <v>1516.5</v>
      </c>
      <c r="AF11" s="250">
        <f>AE11/4.7/5-IF($AC11=1,2,IF($AC11=2,1.5,0))</f>
        <v>64.531914893617028</v>
      </c>
      <c r="AG11" s="175">
        <v>660</v>
      </c>
    </row>
    <row r="12" spans="1:34" s="106" customFormat="1" ht="87" customHeight="1">
      <c r="A12" s="114">
        <v>2</v>
      </c>
      <c r="B12" s="113"/>
      <c r="C12" s="62">
        <v>33</v>
      </c>
      <c r="D12" s="63" t="s">
        <v>116</v>
      </c>
      <c r="E12" s="63" t="s">
        <v>117</v>
      </c>
      <c r="F12" s="64">
        <v>10011374</v>
      </c>
      <c r="G12" s="62" t="s">
        <v>4</v>
      </c>
      <c r="H12" s="65" t="s">
        <v>146</v>
      </c>
      <c r="I12" s="64" t="s">
        <v>147</v>
      </c>
      <c r="J12" s="66" t="s">
        <v>55</v>
      </c>
      <c r="K12" s="67" t="s">
        <v>53</v>
      </c>
      <c r="L12" s="67" t="s">
        <v>65</v>
      </c>
      <c r="M12" s="67" t="s">
        <v>56</v>
      </c>
      <c r="N12" s="69">
        <v>296</v>
      </c>
      <c r="O12" s="245">
        <f>N12/4.7</f>
        <v>62.978723404255319</v>
      </c>
      <c r="P12" s="246">
        <f>RANK(O12,O$11:O$13)</f>
        <v>2</v>
      </c>
      <c r="Q12" s="247">
        <v>304</v>
      </c>
      <c r="R12" s="245">
        <f>Q12/4.7</f>
        <v>64.680851063829792</v>
      </c>
      <c r="S12" s="246">
        <f>RANK(R12,R$11:R$13)</f>
        <v>2</v>
      </c>
      <c r="T12" s="247">
        <v>307</v>
      </c>
      <c r="U12" s="245">
        <f>T12/4.7</f>
        <v>65.319148936170208</v>
      </c>
      <c r="V12" s="246">
        <f>RANK(U12,U$11:U$13)</f>
        <v>2</v>
      </c>
      <c r="W12" s="247">
        <v>294</v>
      </c>
      <c r="X12" s="245">
        <f>W12/4.7</f>
        <v>62.553191489361701</v>
      </c>
      <c r="Y12" s="246">
        <f>RANK(X12,X$11:X$13)</f>
        <v>3</v>
      </c>
      <c r="Z12" s="247">
        <v>314</v>
      </c>
      <c r="AA12" s="245">
        <f>Z12/4.7</f>
        <v>66.808510638297875</v>
      </c>
      <c r="AB12" s="246">
        <f>RANK(AA12,AA$11:AA$13)</f>
        <v>1</v>
      </c>
      <c r="AC12" s="248"/>
      <c r="AD12" s="248"/>
      <c r="AE12" s="249">
        <f>Z12+W12+T12+Q12+N12</f>
        <v>1515</v>
      </c>
      <c r="AF12" s="250">
        <f>AE12/4.7/5-IF($AC12=1,2,IF($AC12=2,1.5,0))</f>
        <v>64.468085106382972</v>
      </c>
      <c r="AG12" s="175">
        <v>500</v>
      </c>
    </row>
    <row r="13" spans="1:34" s="106" customFormat="1" ht="87" customHeight="1">
      <c r="A13" s="114">
        <v>3</v>
      </c>
      <c r="B13" s="113"/>
      <c r="C13" s="62">
        <v>14</v>
      </c>
      <c r="D13" s="63" t="s">
        <v>148</v>
      </c>
      <c r="E13" s="63" t="s">
        <v>149</v>
      </c>
      <c r="F13" s="64">
        <v>10078997</v>
      </c>
      <c r="G13" s="62" t="s">
        <v>4</v>
      </c>
      <c r="H13" s="65" t="s">
        <v>278</v>
      </c>
      <c r="I13" s="64" t="s">
        <v>150</v>
      </c>
      <c r="J13" s="66" t="s">
        <v>151</v>
      </c>
      <c r="K13" s="67" t="s">
        <v>54</v>
      </c>
      <c r="L13" s="67" t="s">
        <v>8</v>
      </c>
      <c r="M13" s="67" t="s">
        <v>152</v>
      </c>
      <c r="N13" s="69">
        <v>293.5</v>
      </c>
      <c r="O13" s="245">
        <f>N13/4.7</f>
        <v>62.446808510638299</v>
      </c>
      <c r="P13" s="246">
        <f>RANK(O13,O$11:O$13)</f>
        <v>3</v>
      </c>
      <c r="Q13" s="247">
        <v>289</v>
      </c>
      <c r="R13" s="245">
        <f>Q13/4.7</f>
        <v>61.48936170212766</v>
      </c>
      <c r="S13" s="246">
        <f>RANK(R13,R$11:R$13)</f>
        <v>3</v>
      </c>
      <c r="T13" s="247">
        <v>308.5</v>
      </c>
      <c r="U13" s="245">
        <f>T13/4.7</f>
        <v>65.638297872340416</v>
      </c>
      <c r="V13" s="246">
        <f>RANK(U13,U$11:U$13)</f>
        <v>1</v>
      </c>
      <c r="W13" s="247">
        <v>304.5</v>
      </c>
      <c r="X13" s="245">
        <f>W13/4.7</f>
        <v>64.787234042553195</v>
      </c>
      <c r="Y13" s="246">
        <f>RANK(X13,X$11:X$13)</f>
        <v>1</v>
      </c>
      <c r="Z13" s="247">
        <v>299.5</v>
      </c>
      <c r="AA13" s="245">
        <f>Z13/4.7</f>
        <v>63.723404255319146</v>
      </c>
      <c r="AB13" s="246">
        <f>RANK(AA13,AA$11:AA$13)</f>
        <v>2</v>
      </c>
      <c r="AC13" s="248"/>
      <c r="AD13" s="248"/>
      <c r="AE13" s="249">
        <f>Z13+W13+T13+Q13+N13</f>
        <v>1495</v>
      </c>
      <c r="AF13" s="250">
        <f>AE13/4.7/5-IF($AC13=1,2,IF($AC13=2,1.5,0))</f>
        <v>63.617021276595743</v>
      </c>
      <c r="AG13" s="175">
        <v>400</v>
      </c>
    </row>
    <row r="14" spans="1:34" s="213" customFormat="1" ht="30.75" customHeight="1">
      <c r="A14" s="360" t="s">
        <v>37</v>
      </c>
      <c r="B14" s="360"/>
      <c r="C14" s="360"/>
      <c r="D14" s="360"/>
      <c r="E14" s="360"/>
      <c r="F14" s="142"/>
      <c r="G14" s="143"/>
      <c r="H14" s="174" t="s">
        <v>359</v>
      </c>
      <c r="I14" s="174"/>
      <c r="J14" s="174"/>
      <c r="K14" s="174"/>
      <c r="L14" s="174"/>
      <c r="M14" s="144"/>
      <c r="N14" s="144"/>
      <c r="O14" s="144"/>
      <c r="P14" s="144"/>
      <c r="Q14" s="144"/>
      <c r="R14" s="144"/>
      <c r="S14" s="144"/>
      <c r="T14" s="144"/>
      <c r="W14" s="144"/>
      <c r="X14" s="144"/>
      <c r="Y14" s="144"/>
      <c r="Z14" s="144"/>
    </row>
    <row r="15" spans="1:34" s="213" customFormat="1">
      <c r="P15" s="85"/>
      <c r="S15" s="85"/>
      <c r="V15" s="85"/>
      <c r="Y15" s="85"/>
      <c r="AB15" s="85"/>
    </row>
  </sheetData>
  <sheetProtection selectLockedCells="1" selectUnlockedCells="1"/>
  <sortState ref="A11:AH13">
    <sortCondition ref="A11:A13"/>
  </sortState>
  <mergeCells count="29">
    <mergeCell ref="AG9:AG10"/>
    <mergeCell ref="A14:E14"/>
    <mergeCell ref="W9:Y9"/>
    <mergeCell ref="Z9:AB9"/>
    <mergeCell ref="AC9:AC10"/>
    <mergeCell ref="AD9:AD10"/>
    <mergeCell ref="AE9:AE10"/>
    <mergeCell ref="AF9:AF10"/>
    <mergeCell ref="K9:K10"/>
    <mergeCell ref="L9:L10"/>
    <mergeCell ref="M9:M10"/>
    <mergeCell ref="N9:P9"/>
    <mergeCell ref="Q9:S9"/>
    <mergeCell ref="T9:V9"/>
    <mergeCell ref="E6:J6"/>
    <mergeCell ref="A9:A10"/>
    <mergeCell ref="B9:B10"/>
    <mergeCell ref="C9:C10"/>
    <mergeCell ref="D9:E10"/>
    <mergeCell ref="F9:F10"/>
    <mergeCell ref="G9:G10"/>
    <mergeCell ref="H9:H10"/>
    <mergeCell ref="I9:I10"/>
    <mergeCell ref="J9:J10"/>
    <mergeCell ref="A1:AF1"/>
    <mergeCell ref="A2:AF2"/>
    <mergeCell ref="A3:AF3"/>
    <mergeCell ref="E4:M4"/>
    <mergeCell ref="E5:M5"/>
  </mergeCells>
  <printOptions horizontalCentered="1"/>
  <pageMargins left="0" right="0" top="0.23622047244094491" bottom="0" header="0.51181102362204722" footer="0.51181102362204722"/>
  <pageSetup paperSize="9" scale="71" firstPageNumber="0" fitToHeight="0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AG22"/>
  <sheetViews>
    <sheetView view="pageBreakPreview" topLeftCell="A16" zoomScale="90" zoomScaleSheetLayoutView="90" workbookViewId="0">
      <selection activeCell="N30" sqref="N30"/>
    </sheetView>
  </sheetViews>
  <sheetFormatPr defaultRowHeight="12.75"/>
  <cols>
    <col min="1" max="1" width="3.85546875" customWidth="1"/>
    <col min="2" max="2" width="5" customWidth="1"/>
    <col min="3" max="3" width="9" customWidth="1"/>
    <col min="4" max="4" width="14.7109375" customWidth="1"/>
    <col min="5" max="5" width="10" hidden="1" customWidth="1"/>
    <col min="6" max="6" width="5.140625" customWidth="1"/>
    <col min="7" max="7" width="11.140625" customWidth="1"/>
    <col min="8" max="8" width="9.140625" hidden="1" customWidth="1"/>
    <col min="9" max="9" width="11.7109375" customWidth="1"/>
    <col min="10" max="10" width="9" customWidth="1"/>
    <col min="11" max="11" width="8.5703125" customWidth="1"/>
    <col min="12" max="12" width="6.42578125" customWidth="1"/>
    <col min="13" max="13" width="6.140625" customWidth="1"/>
    <col min="14" max="14" width="7.7109375" customWidth="1"/>
    <col min="15" max="15" width="3.140625" style="2" customWidth="1"/>
    <col min="16" max="16" width="6.5703125" customWidth="1"/>
    <col min="17" max="17" width="7.7109375" customWidth="1"/>
    <col min="18" max="18" width="3.140625" style="2" customWidth="1"/>
    <col min="19" max="19" width="6.42578125" customWidth="1"/>
    <col min="20" max="20" width="7.7109375" customWidth="1"/>
    <col min="21" max="21" width="3.28515625" style="2" customWidth="1"/>
    <col min="22" max="22" width="6.5703125" customWidth="1"/>
    <col min="23" max="23" width="7.7109375" customWidth="1"/>
    <col min="24" max="24" width="3.140625" style="2" customWidth="1"/>
    <col min="25" max="25" width="6.42578125" customWidth="1"/>
    <col min="26" max="26" width="7.7109375" customWidth="1"/>
    <col min="27" max="27" width="3.28515625" style="2" customWidth="1"/>
    <col min="28" max="28" width="3.85546875" customWidth="1"/>
    <col min="29" max="29" width="4.42578125" customWidth="1"/>
    <col min="30" max="31" width="7.140625" customWidth="1"/>
    <col min="32" max="32" width="8.140625" customWidth="1"/>
  </cols>
  <sheetData>
    <row r="1" spans="1:33" s="213" customFormat="1" ht="36.75" customHeight="1">
      <c r="A1" s="386" t="s">
        <v>92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79"/>
    </row>
    <row r="2" spans="1:33" s="213" customFormat="1" ht="22.35" customHeight="1">
      <c r="A2" s="387" t="s">
        <v>23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81"/>
    </row>
    <row r="3" spans="1:33" s="83" customFormat="1" ht="28.5" customHeight="1">
      <c r="A3" s="364" t="s">
        <v>343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79"/>
      <c r="AG3" s="79"/>
    </row>
    <row r="4" spans="1:33" s="213" customFormat="1" ht="21.75" customHeight="1">
      <c r="C4" s="84" t="s">
        <v>25</v>
      </c>
      <c r="D4" s="344" t="s">
        <v>345</v>
      </c>
      <c r="E4" s="344"/>
      <c r="F4" s="344"/>
      <c r="G4" s="344"/>
      <c r="H4" s="344"/>
      <c r="I4" s="344"/>
      <c r="J4" s="344"/>
      <c r="K4" s="344"/>
      <c r="L4" s="344"/>
      <c r="M4" s="109"/>
      <c r="O4" s="85"/>
      <c r="R4" s="85"/>
      <c r="U4" s="85"/>
      <c r="X4" s="85"/>
      <c r="AA4" s="85"/>
    </row>
    <row r="5" spans="1:33" s="87" customFormat="1" ht="21.75" customHeight="1">
      <c r="A5" s="86"/>
      <c r="D5" s="344" t="s">
        <v>346</v>
      </c>
      <c r="E5" s="344"/>
      <c r="F5" s="344"/>
      <c r="G5" s="344"/>
      <c r="H5" s="344"/>
      <c r="I5" s="344"/>
      <c r="J5" s="344"/>
      <c r="K5" s="344"/>
      <c r="L5" s="344"/>
      <c r="M5" s="109"/>
      <c r="N5" s="213"/>
      <c r="O5" s="213"/>
      <c r="P5" s="213"/>
      <c r="Q5" s="88"/>
      <c r="R5" s="89"/>
      <c r="S5" s="88"/>
      <c r="T5" s="90"/>
      <c r="U5" s="89"/>
      <c r="V5" s="213"/>
      <c r="W5" s="88"/>
      <c r="X5" s="89"/>
      <c r="Y5" s="88"/>
      <c r="Z5" s="90"/>
      <c r="AA5" s="89"/>
    </row>
    <row r="6" spans="1:33" s="87" customFormat="1" ht="21.75" customHeight="1">
      <c r="D6" s="354" t="s">
        <v>344</v>
      </c>
      <c r="E6" s="354"/>
      <c r="F6" s="354"/>
      <c r="G6" s="354"/>
      <c r="H6" s="354"/>
      <c r="I6" s="354"/>
      <c r="J6" s="110"/>
      <c r="K6" s="110"/>
      <c r="L6" s="110"/>
      <c r="M6" s="91"/>
      <c r="N6" s="213"/>
      <c r="O6" s="213"/>
      <c r="P6" s="213"/>
      <c r="Q6" s="88"/>
      <c r="R6" s="89"/>
      <c r="S6" s="88"/>
      <c r="T6" s="90"/>
      <c r="U6" s="89"/>
      <c r="V6" s="213"/>
      <c r="W6" s="88"/>
      <c r="X6" s="89"/>
      <c r="Y6" s="88"/>
      <c r="Z6" s="90"/>
      <c r="AA6" s="89"/>
    </row>
    <row r="7" spans="1:33" s="213" customFormat="1" ht="18.600000000000001" customHeight="1">
      <c r="A7" s="97" t="s">
        <v>71</v>
      </c>
      <c r="B7" s="98"/>
      <c r="C7" s="98"/>
      <c r="D7" s="98"/>
      <c r="E7" s="98"/>
      <c r="F7" s="139"/>
      <c r="G7" s="139"/>
      <c r="H7" s="139"/>
      <c r="I7" s="100"/>
      <c r="K7" s="139"/>
      <c r="L7" s="139"/>
      <c r="M7" s="139"/>
      <c r="N7" s="139"/>
      <c r="O7" s="101"/>
      <c r="P7" s="139"/>
      <c r="Q7" s="139"/>
      <c r="R7" s="101"/>
      <c r="S7" s="139"/>
      <c r="T7" s="139"/>
      <c r="U7" s="101"/>
      <c r="V7" s="139"/>
      <c r="W7" s="139"/>
      <c r="X7" s="101"/>
      <c r="Y7" s="139"/>
      <c r="Z7" s="139"/>
      <c r="AA7" s="101"/>
      <c r="AB7" s="102"/>
      <c r="AC7" s="102"/>
      <c r="AD7" s="102" t="s">
        <v>310</v>
      </c>
    </row>
    <row r="8" spans="1:33" s="213" customFormat="1" ht="21.75" customHeight="1">
      <c r="A8" s="363" t="s">
        <v>27</v>
      </c>
      <c r="B8" s="361" t="s">
        <v>29</v>
      </c>
      <c r="C8" s="362" t="s">
        <v>266</v>
      </c>
      <c r="D8" s="362"/>
      <c r="E8" s="362" t="s">
        <v>1</v>
      </c>
      <c r="F8" s="379" t="s">
        <v>2</v>
      </c>
      <c r="G8" s="362" t="s">
        <v>267</v>
      </c>
      <c r="H8" s="380" t="s">
        <v>3</v>
      </c>
      <c r="I8" s="380" t="s">
        <v>268</v>
      </c>
      <c r="J8" s="381" t="s">
        <v>269</v>
      </c>
      <c r="K8" s="381" t="s">
        <v>270</v>
      </c>
      <c r="L8" s="381" t="s">
        <v>271</v>
      </c>
      <c r="M8" s="390" t="s">
        <v>41</v>
      </c>
      <c r="N8" s="390"/>
      <c r="O8" s="390"/>
      <c r="P8" s="390" t="s">
        <v>30</v>
      </c>
      <c r="Q8" s="390"/>
      <c r="R8" s="390"/>
      <c r="S8" s="391" t="s">
        <v>31</v>
      </c>
      <c r="T8" s="391"/>
      <c r="U8" s="391"/>
      <c r="V8" s="390" t="s">
        <v>314</v>
      </c>
      <c r="W8" s="390"/>
      <c r="X8" s="390"/>
      <c r="Y8" s="391" t="s">
        <v>32</v>
      </c>
      <c r="Z8" s="391"/>
      <c r="AA8" s="391"/>
      <c r="AB8" s="384" t="s">
        <v>63</v>
      </c>
      <c r="AC8" s="384" t="s">
        <v>64</v>
      </c>
      <c r="AD8" s="385" t="s">
        <v>39</v>
      </c>
      <c r="AE8" s="385" t="s">
        <v>34</v>
      </c>
      <c r="AF8" s="385" t="s">
        <v>72</v>
      </c>
    </row>
    <row r="9" spans="1:33" s="213" customFormat="1" ht="47.25" customHeight="1">
      <c r="A9" s="363"/>
      <c r="B9" s="361"/>
      <c r="C9" s="362"/>
      <c r="D9" s="362"/>
      <c r="E9" s="362"/>
      <c r="F9" s="379"/>
      <c r="G9" s="362"/>
      <c r="H9" s="380"/>
      <c r="I9" s="380"/>
      <c r="J9" s="381"/>
      <c r="K9" s="381"/>
      <c r="L9" s="381"/>
      <c r="M9" s="218" t="s">
        <v>35</v>
      </c>
      <c r="N9" s="220" t="s">
        <v>36</v>
      </c>
      <c r="O9" s="236" t="s">
        <v>27</v>
      </c>
      <c r="P9" s="220" t="s">
        <v>35</v>
      </c>
      <c r="Q9" s="220" t="s">
        <v>36</v>
      </c>
      <c r="R9" s="236" t="s">
        <v>27</v>
      </c>
      <c r="S9" s="220" t="s">
        <v>35</v>
      </c>
      <c r="T9" s="220" t="s">
        <v>36</v>
      </c>
      <c r="U9" s="236" t="s">
        <v>27</v>
      </c>
      <c r="V9" s="220" t="s">
        <v>35</v>
      </c>
      <c r="W9" s="220" t="s">
        <v>36</v>
      </c>
      <c r="X9" s="236" t="s">
        <v>27</v>
      </c>
      <c r="Y9" s="220" t="s">
        <v>35</v>
      </c>
      <c r="Z9" s="220" t="s">
        <v>36</v>
      </c>
      <c r="AA9" s="236" t="s">
        <v>27</v>
      </c>
      <c r="AB9" s="419"/>
      <c r="AC9" s="419"/>
      <c r="AD9" s="403"/>
      <c r="AE9" s="403"/>
      <c r="AF9" s="385"/>
    </row>
    <row r="10" spans="1:33" s="106" customFormat="1" ht="49.5" customHeight="1">
      <c r="A10" s="114">
        <v>1</v>
      </c>
      <c r="B10" s="62">
        <v>38</v>
      </c>
      <c r="C10" s="63" t="s">
        <v>113</v>
      </c>
      <c r="D10" s="63" t="s">
        <v>114</v>
      </c>
      <c r="E10" s="64">
        <v>10008642</v>
      </c>
      <c r="F10" s="62" t="s">
        <v>9</v>
      </c>
      <c r="G10" s="65" t="s">
        <v>115</v>
      </c>
      <c r="H10" s="69" t="s">
        <v>87</v>
      </c>
      <c r="I10" s="178" t="s">
        <v>88</v>
      </c>
      <c r="J10" s="70" t="s">
        <v>89</v>
      </c>
      <c r="K10" s="68" t="s">
        <v>90</v>
      </c>
      <c r="L10" s="67" t="s">
        <v>17</v>
      </c>
      <c r="M10" s="242">
        <v>315</v>
      </c>
      <c r="N10" s="177">
        <f t="shared" ref="N10:N20" si="0">(M10/4.6)</f>
        <v>68.478260869565219</v>
      </c>
      <c r="O10" s="232">
        <f t="shared" ref="O10:O20" si="1">RANK(N10,N$10:N$20)</f>
        <v>1</v>
      </c>
      <c r="P10" s="233">
        <v>330.5</v>
      </c>
      <c r="Q10" s="177">
        <f t="shared" ref="Q10:Q20" si="2">(P10/4.6)</f>
        <v>71.84782608695653</v>
      </c>
      <c r="R10" s="232">
        <f t="shared" ref="R10:R20" si="3">RANK(Q10,Q$10:Q$20)</f>
        <v>1</v>
      </c>
      <c r="S10" s="233">
        <v>313.5</v>
      </c>
      <c r="T10" s="177">
        <f t="shared" ref="T10:T20" si="4">(S10/4.6)</f>
        <v>68.152173913043484</v>
      </c>
      <c r="U10" s="232">
        <f t="shared" ref="U10:U20" si="5">RANK(T10,T$10:T$20)</f>
        <v>3</v>
      </c>
      <c r="V10" s="233">
        <v>311.5</v>
      </c>
      <c r="W10" s="177">
        <f t="shared" ref="W10:W20" si="6">(V10/4.6)</f>
        <v>67.717391304347828</v>
      </c>
      <c r="X10" s="232">
        <f t="shared" ref="X10:X20" si="7">RANK(W10,W$10:W$20)</f>
        <v>1</v>
      </c>
      <c r="Y10" s="233">
        <v>322</v>
      </c>
      <c r="Z10" s="177">
        <f t="shared" ref="Z10:Z20" si="8">(Y10/4.6)</f>
        <v>70</v>
      </c>
      <c r="AA10" s="232">
        <f t="shared" ref="AA10:AA20" si="9">RANK(Z10,Z$10:Z$20)</f>
        <v>1</v>
      </c>
      <c r="AB10" s="234"/>
      <c r="AC10" s="234"/>
      <c r="AD10" s="233">
        <f t="shared" ref="AD10:AD20" si="10">Y10+V10+S10+P10+M10</f>
        <v>1592.5</v>
      </c>
      <c r="AE10" s="235">
        <f t="shared" ref="AE10:AE20" si="11">AD10/4.6/5-IF($AB10=1,2,IF($AB10=2,1.5,0))</f>
        <v>69.239130434782609</v>
      </c>
      <c r="AF10" s="231">
        <v>510</v>
      </c>
    </row>
    <row r="11" spans="1:33" s="106" customFormat="1" ht="49.5" customHeight="1">
      <c r="A11" s="114">
        <v>2</v>
      </c>
      <c r="B11" s="62">
        <v>41</v>
      </c>
      <c r="C11" s="63" t="s">
        <v>116</v>
      </c>
      <c r="D11" s="63" t="s">
        <v>117</v>
      </c>
      <c r="E11" s="64">
        <v>10011374</v>
      </c>
      <c r="F11" s="62" t="s">
        <v>4</v>
      </c>
      <c r="G11" s="71" t="s">
        <v>118</v>
      </c>
      <c r="H11" s="72" t="s">
        <v>91</v>
      </c>
      <c r="I11" s="178" t="s">
        <v>55</v>
      </c>
      <c r="J11" s="67" t="s">
        <v>12</v>
      </c>
      <c r="K11" s="67" t="s">
        <v>79</v>
      </c>
      <c r="L11" s="67" t="s">
        <v>56</v>
      </c>
      <c r="M11" s="243">
        <v>307</v>
      </c>
      <c r="N11" s="177">
        <f t="shared" si="0"/>
        <v>66.739130434782609</v>
      </c>
      <c r="O11" s="232">
        <f t="shared" si="1"/>
        <v>4</v>
      </c>
      <c r="P11" s="233">
        <v>317.5</v>
      </c>
      <c r="Q11" s="177">
        <f t="shared" si="2"/>
        <v>69.021739130434781</v>
      </c>
      <c r="R11" s="232">
        <f t="shared" si="3"/>
        <v>4</v>
      </c>
      <c r="S11" s="233">
        <v>321</v>
      </c>
      <c r="T11" s="177">
        <f t="shared" si="4"/>
        <v>69.782608695652186</v>
      </c>
      <c r="U11" s="232">
        <f t="shared" si="5"/>
        <v>2</v>
      </c>
      <c r="V11" s="233">
        <v>311</v>
      </c>
      <c r="W11" s="177">
        <f t="shared" si="6"/>
        <v>67.608695652173921</v>
      </c>
      <c r="X11" s="232">
        <f t="shared" si="7"/>
        <v>2</v>
      </c>
      <c r="Y11" s="233">
        <v>304.5</v>
      </c>
      <c r="Z11" s="177">
        <f t="shared" si="8"/>
        <v>66.195652173913047</v>
      </c>
      <c r="AA11" s="232">
        <f t="shared" si="9"/>
        <v>3</v>
      </c>
      <c r="AB11" s="234"/>
      <c r="AC11" s="234"/>
      <c r="AD11" s="233">
        <f t="shared" si="10"/>
        <v>1561</v>
      </c>
      <c r="AE11" s="235">
        <f t="shared" si="11"/>
        <v>67.869565217391312</v>
      </c>
      <c r="AF11" s="231">
        <v>360</v>
      </c>
    </row>
    <row r="12" spans="1:33" s="106" customFormat="1" ht="49.5" customHeight="1">
      <c r="A12" s="114">
        <v>3</v>
      </c>
      <c r="B12" s="62">
        <v>16</v>
      </c>
      <c r="C12" s="63" t="s">
        <v>124</v>
      </c>
      <c r="D12" s="63" t="s">
        <v>125</v>
      </c>
      <c r="E12" s="64">
        <v>10099281</v>
      </c>
      <c r="F12" s="62" t="s">
        <v>4</v>
      </c>
      <c r="G12" s="71" t="s">
        <v>126</v>
      </c>
      <c r="H12" s="72" t="s">
        <v>127</v>
      </c>
      <c r="I12" s="178" t="s">
        <v>59</v>
      </c>
      <c r="J12" s="67" t="s">
        <v>53</v>
      </c>
      <c r="K12" s="68" t="s">
        <v>65</v>
      </c>
      <c r="L12" s="67" t="s">
        <v>86</v>
      </c>
      <c r="M12" s="243">
        <v>315</v>
      </c>
      <c r="N12" s="177">
        <f t="shared" si="0"/>
        <v>68.478260869565219</v>
      </c>
      <c r="O12" s="232">
        <f t="shared" si="1"/>
        <v>1</v>
      </c>
      <c r="P12" s="233">
        <v>324</v>
      </c>
      <c r="Q12" s="177">
        <f t="shared" si="2"/>
        <v>70.434782608695656</v>
      </c>
      <c r="R12" s="232">
        <f t="shared" si="3"/>
        <v>2</v>
      </c>
      <c r="S12" s="233">
        <v>313</v>
      </c>
      <c r="T12" s="177">
        <f t="shared" si="4"/>
        <v>68.043478260869577</v>
      </c>
      <c r="U12" s="232">
        <f t="shared" si="5"/>
        <v>4</v>
      </c>
      <c r="V12" s="233">
        <v>299.5</v>
      </c>
      <c r="W12" s="177">
        <f t="shared" si="6"/>
        <v>65.108695652173921</v>
      </c>
      <c r="X12" s="232">
        <f t="shared" si="7"/>
        <v>5</v>
      </c>
      <c r="Y12" s="233">
        <v>303</v>
      </c>
      <c r="Z12" s="177">
        <f t="shared" si="8"/>
        <v>65.869565217391312</v>
      </c>
      <c r="AA12" s="232">
        <f t="shared" si="9"/>
        <v>4</v>
      </c>
      <c r="AB12" s="234"/>
      <c r="AC12" s="234"/>
      <c r="AD12" s="233">
        <f t="shared" si="10"/>
        <v>1554.5</v>
      </c>
      <c r="AE12" s="235">
        <f t="shared" si="11"/>
        <v>67.58695652173914</v>
      </c>
      <c r="AF12" s="231">
        <v>285</v>
      </c>
    </row>
    <row r="13" spans="1:33" s="106" customFormat="1" ht="49.5" customHeight="1">
      <c r="A13" s="114">
        <v>4</v>
      </c>
      <c r="B13" s="62">
        <v>43</v>
      </c>
      <c r="C13" s="63" t="s">
        <v>133</v>
      </c>
      <c r="D13" s="63" t="s">
        <v>134</v>
      </c>
      <c r="E13" s="64">
        <v>10029498</v>
      </c>
      <c r="F13" s="62" t="s">
        <v>4</v>
      </c>
      <c r="G13" s="65" t="s">
        <v>299</v>
      </c>
      <c r="H13" s="64" t="s">
        <v>74</v>
      </c>
      <c r="I13" s="178" t="s">
        <v>75</v>
      </c>
      <c r="J13" s="67" t="s">
        <v>76</v>
      </c>
      <c r="K13" s="67" t="s">
        <v>65</v>
      </c>
      <c r="L13" s="67" t="s">
        <v>77</v>
      </c>
      <c r="M13" s="243">
        <v>305</v>
      </c>
      <c r="N13" s="177">
        <f t="shared" si="0"/>
        <v>66.304347826086968</v>
      </c>
      <c r="O13" s="232">
        <f t="shared" si="1"/>
        <v>6</v>
      </c>
      <c r="P13" s="233">
        <v>312.5</v>
      </c>
      <c r="Q13" s="177">
        <f t="shared" si="2"/>
        <v>67.934782608695656</v>
      </c>
      <c r="R13" s="232">
        <f t="shared" si="3"/>
        <v>5</v>
      </c>
      <c r="S13" s="233">
        <v>322.5</v>
      </c>
      <c r="T13" s="177">
        <f t="shared" si="4"/>
        <v>70.108695652173921</v>
      </c>
      <c r="U13" s="232">
        <f t="shared" si="5"/>
        <v>1</v>
      </c>
      <c r="V13" s="233">
        <v>300.5</v>
      </c>
      <c r="W13" s="177">
        <f t="shared" si="6"/>
        <v>65.326086956521749</v>
      </c>
      <c r="X13" s="232">
        <f t="shared" si="7"/>
        <v>4</v>
      </c>
      <c r="Y13" s="233">
        <v>303</v>
      </c>
      <c r="Z13" s="177">
        <f t="shared" si="8"/>
        <v>65.869565217391312</v>
      </c>
      <c r="AA13" s="232">
        <f t="shared" si="9"/>
        <v>4</v>
      </c>
      <c r="AB13" s="234"/>
      <c r="AC13" s="234"/>
      <c r="AD13" s="233">
        <f t="shared" si="10"/>
        <v>1543.5</v>
      </c>
      <c r="AE13" s="235">
        <f t="shared" si="11"/>
        <v>67.108695652173907</v>
      </c>
      <c r="AF13" s="231">
        <v>210</v>
      </c>
    </row>
    <row r="14" spans="1:33" s="106" customFormat="1" ht="49.5" customHeight="1">
      <c r="A14" s="114">
        <v>5</v>
      </c>
      <c r="B14" s="62">
        <v>37</v>
      </c>
      <c r="C14" s="63" t="s">
        <v>121</v>
      </c>
      <c r="D14" s="63" t="s">
        <v>122</v>
      </c>
      <c r="E14" s="64">
        <v>10096337</v>
      </c>
      <c r="F14" s="62" t="s">
        <v>9</v>
      </c>
      <c r="G14" s="65" t="s">
        <v>123</v>
      </c>
      <c r="H14" s="64" t="s">
        <v>84</v>
      </c>
      <c r="I14" s="178" t="s">
        <v>85</v>
      </c>
      <c r="J14" s="67" t="s">
        <v>20</v>
      </c>
      <c r="K14" s="67" t="s">
        <v>10</v>
      </c>
      <c r="L14" s="67" t="s">
        <v>17</v>
      </c>
      <c r="M14" s="243">
        <v>305.5</v>
      </c>
      <c r="N14" s="177">
        <f t="shared" si="0"/>
        <v>66.413043478260875</v>
      </c>
      <c r="O14" s="232">
        <f t="shared" si="1"/>
        <v>5</v>
      </c>
      <c r="P14" s="233">
        <v>322</v>
      </c>
      <c r="Q14" s="177">
        <f t="shared" si="2"/>
        <v>70</v>
      </c>
      <c r="R14" s="232">
        <f t="shared" si="3"/>
        <v>3</v>
      </c>
      <c r="S14" s="233">
        <v>307.5</v>
      </c>
      <c r="T14" s="177">
        <f t="shared" si="4"/>
        <v>66.84782608695653</v>
      </c>
      <c r="U14" s="232">
        <f t="shared" si="5"/>
        <v>5</v>
      </c>
      <c r="V14" s="233">
        <v>301</v>
      </c>
      <c r="W14" s="177">
        <f t="shared" si="6"/>
        <v>65.434782608695656</v>
      </c>
      <c r="X14" s="232">
        <f t="shared" si="7"/>
        <v>3</v>
      </c>
      <c r="Y14" s="233">
        <v>306</v>
      </c>
      <c r="Z14" s="177">
        <f t="shared" si="8"/>
        <v>66.521739130434781</v>
      </c>
      <c r="AA14" s="232">
        <f t="shared" si="9"/>
        <v>2</v>
      </c>
      <c r="AB14" s="234"/>
      <c r="AC14" s="234"/>
      <c r="AD14" s="233">
        <f t="shared" si="10"/>
        <v>1542</v>
      </c>
      <c r="AE14" s="235">
        <f t="shared" si="11"/>
        <v>67.043478260869577</v>
      </c>
      <c r="AF14" s="231">
        <v>135</v>
      </c>
    </row>
    <row r="15" spans="1:33" s="106" customFormat="1" ht="49.5" customHeight="1">
      <c r="A15" s="114">
        <v>6</v>
      </c>
      <c r="B15" s="62">
        <v>39</v>
      </c>
      <c r="C15" s="63" t="s">
        <v>113</v>
      </c>
      <c r="D15" s="65" t="s">
        <v>114</v>
      </c>
      <c r="E15" s="64">
        <v>10008642</v>
      </c>
      <c r="F15" s="62" t="s">
        <v>9</v>
      </c>
      <c r="G15" s="65" t="s">
        <v>260</v>
      </c>
      <c r="H15" s="64" t="s">
        <v>82</v>
      </c>
      <c r="I15" s="178" t="s">
        <v>88</v>
      </c>
      <c r="J15" s="67" t="s">
        <v>12</v>
      </c>
      <c r="K15" s="67" t="s">
        <v>79</v>
      </c>
      <c r="L15" s="67" t="s">
        <v>13</v>
      </c>
      <c r="M15" s="243">
        <v>305</v>
      </c>
      <c r="N15" s="177">
        <f t="shared" si="0"/>
        <v>66.304347826086968</v>
      </c>
      <c r="O15" s="232">
        <f t="shared" si="1"/>
        <v>6</v>
      </c>
      <c r="P15" s="233">
        <v>312.5</v>
      </c>
      <c r="Q15" s="177">
        <f t="shared" si="2"/>
        <v>67.934782608695656</v>
      </c>
      <c r="R15" s="232">
        <f t="shared" si="3"/>
        <v>5</v>
      </c>
      <c r="S15" s="233">
        <v>307</v>
      </c>
      <c r="T15" s="177">
        <f t="shared" si="4"/>
        <v>66.739130434782609</v>
      </c>
      <c r="U15" s="232">
        <f t="shared" si="5"/>
        <v>6</v>
      </c>
      <c r="V15" s="233">
        <v>294</v>
      </c>
      <c r="W15" s="177">
        <f t="shared" si="6"/>
        <v>63.913043478260875</v>
      </c>
      <c r="X15" s="232">
        <f t="shared" si="7"/>
        <v>7</v>
      </c>
      <c r="Y15" s="233">
        <v>301</v>
      </c>
      <c r="Z15" s="177">
        <f t="shared" si="8"/>
        <v>65.434782608695656</v>
      </c>
      <c r="AA15" s="232">
        <f t="shared" si="9"/>
        <v>7</v>
      </c>
      <c r="AB15" s="234"/>
      <c r="AC15" s="234"/>
      <c r="AD15" s="233">
        <f t="shared" si="10"/>
        <v>1519.5</v>
      </c>
      <c r="AE15" s="235">
        <f t="shared" si="11"/>
        <v>66.065217391304344</v>
      </c>
      <c r="AF15" s="231"/>
    </row>
    <row r="16" spans="1:33" s="106" customFormat="1" ht="49.5" customHeight="1">
      <c r="A16" s="114">
        <v>7</v>
      </c>
      <c r="B16" s="62">
        <v>42</v>
      </c>
      <c r="C16" s="63" t="s">
        <v>116</v>
      </c>
      <c r="D16" s="63" t="s">
        <v>117</v>
      </c>
      <c r="E16" s="64">
        <v>10011374</v>
      </c>
      <c r="F16" s="62" t="s">
        <v>4</v>
      </c>
      <c r="G16" s="71" t="s">
        <v>334</v>
      </c>
      <c r="H16" s="72" t="s">
        <v>119</v>
      </c>
      <c r="I16" s="178" t="s">
        <v>55</v>
      </c>
      <c r="J16" s="67" t="s">
        <v>11</v>
      </c>
      <c r="K16" s="67" t="s">
        <v>6</v>
      </c>
      <c r="L16" s="67" t="s">
        <v>120</v>
      </c>
      <c r="M16" s="243">
        <v>310</v>
      </c>
      <c r="N16" s="177">
        <f t="shared" si="0"/>
        <v>67.391304347826093</v>
      </c>
      <c r="O16" s="232">
        <f t="shared" si="1"/>
        <v>3</v>
      </c>
      <c r="P16" s="233">
        <v>296.5</v>
      </c>
      <c r="Q16" s="177">
        <f t="shared" si="2"/>
        <v>64.456521739130437</v>
      </c>
      <c r="R16" s="232">
        <f t="shared" si="3"/>
        <v>8</v>
      </c>
      <c r="S16" s="233">
        <v>295.5</v>
      </c>
      <c r="T16" s="177">
        <f t="shared" si="4"/>
        <v>64.239130434782609</v>
      </c>
      <c r="U16" s="232">
        <f t="shared" si="5"/>
        <v>8</v>
      </c>
      <c r="V16" s="233">
        <v>291</v>
      </c>
      <c r="W16" s="177">
        <f t="shared" si="6"/>
        <v>63.260869565217398</v>
      </c>
      <c r="X16" s="232">
        <f t="shared" si="7"/>
        <v>8</v>
      </c>
      <c r="Y16" s="233">
        <v>303</v>
      </c>
      <c r="Z16" s="177">
        <f t="shared" si="8"/>
        <v>65.869565217391312</v>
      </c>
      <c r="AA16" s="232">
        <f t="shared" si="9"/>
        <v>4</v>
      </c>
      <c r="AB16" s="234"/>
      <c r="AC16" s="234"/>
      <c r="AD16" s="233">
        <f t="shared" si="10"/>
        <v>1496</v>
      </c>
      <c r="AE16" s="235">
        <f t="shared" si="11"/>
        <v>65.043478260869577</v>
      </c>
      <c r="AF16" s="231"/>
    </row>
    <row r="17" spans="1:32" s="106" customFormat="1" ht="49.5" customHeight="1">
      <c r="A17" s="114">
        <v>8</v>
      </c>
      <c r="B17" s="62">
        <v>40</v>
      </c>
      <c r="C17" s="23" t="s">
        <v>108</v>
      </c>
      <c r="D17" s="24" t="s">
        <v>109</v>
      </c>
      <c r="E17" s="219">
        <v>10071599</v>
      </c>
      <c r="F17" s="217" t="s">
        <v>9</v>
      </c>
      <c r="G17" s="65" t="s">
        <v>110</v>
      </c>
      <c r="H17" s="64" t="s">
        <v>111</v>
      </c>
      <c r="I17" s="238" t="s">
        <v>112</v>
      </c>
      <c r="J17" s="67" t="s">
        <v>14</v>
      </c>
      <c r="K17" s="67" t="s">
        <v>8</v>
      </c>
      <c r="L17" s="67" t="s">
        <v>15</v>
      </c>
      <c r="M17" s="243">
        <v>303</v>
      </c>
      <c r="N17" s="177">
        <f t="shared" si="0"/>
        <v>65.869565217391312</v>
      </c>
      <c r="O17" s="232">
        <f t="shared" si="1"/>
        <v>8</v>
      </c>
      <c r="P17" s="233">
        <v>296.5</v>
      </c>
      <c r="Q17" s="177">
        <f t="shared" si="2"/>
        <v>64.456521739130437</v>
      </c>
      <c r="R17" s="232">
        <f t="shared" si="3"/>
        <v>8</v>
      </c>
      <c r="S17" s="233">
        <v>276</v>
      </c>
      <c r="T17" s="177">
        <f t="shared" si="4"/>
        <v>60.000000000000007</v>
      </c>
      <c r="U17" s="232">
        <f t="shared" si="5"/>
        <v>10</v>
      </c>
      <c r="V17" s="233">
        <v>296.5</v>
      </c>
      <c r="W17" s="177">
        <f t="shared" si="6"/>
        <v>64.456521739130437</v>
      </c>
      <c r="X17" s="232">
        <f t="shared" si="7"/>
        <v>6</v>
      </c>
      <c r="Y17" s="233">
        <v>299.5</v>
      </c>
      <c r="Z17" s="177">
        <f t="shared" si="8"/>
        <v>65.108695652173921</v>
      </c>
      <c r="AA17" s="232">
        <f t="shared" si="9"/>
        <v>8</v>
      </c>
      <c r="AB17" s="234"/>
      <c r="AC17" s="234"/>
      <c r="AD17" s="233">
        <f t="shared" si="10"/>
        <v>1471.5</v>
      </c>
      <c r="AE17" s="235">
        <f t="shared" si="11"/>
        <v>63.978260869565226</v>
      </c>
      <c r="AF17" s="231"/>
    </row>
    <row r="18" spans="1:32" s="106" customFormat="1" ht="49.5" customHeight="1">
      <c r="A18" s="114">
        <v>9</v>
      </c>
      <c r="B18" s="62">
        <v>29</v>
      </c>
      <c r="C18" s="63" t="s">
        <v>101</v>
      </c>
      <c r="D18" s="63" t="s">
        <v>102</v>
      </c>
      <c r="E18" s="64">
        <v>10043898</v>
      </c>
      <c r="F18" s="73" t="s">
        <v>4</v>
      </c>
      <c r="G18" s="65" t="s">
        <v>103</v>
      </c>
      <c r="H18" s="64" t="s">
        <v>104</v>
      </c>
      <c r="I18" s="178" t="s">
        <v>83</v>
      </c>
      <c r="J18" s="67" t="s">
        <v>14</v>
      </c>
      <c r="K18" s="68" t="s">
        <v>8</v>
      </c>
      <c r="L18" s="215" t="s">
        <v>16</v>
      </c>
      <c r="M18" s="243">
        <v>290.5</v>
      </c>
      <c r="N18" s="177">
        <f t="shared" si="0"/>
        <v>63.152173913043484</v>
      </c>
      <c r="O18" s="232">
        <f t="shared" si="1"/>
        <v>9</v>
      </c>
      <c r="P18" s="233">
        <v>297</v>
      </c>
      <c r="Q18" s="177">
        <f t="shared" si="2"/>
        <v>64.565217391304358</v>
      </c>
      <c r="R18" s="232">
        <f t="shared" si="3"/>
        <v>7</v>
      </c>
      <c r="S18" s="233">
        <v>297</v>
      </c>
      <c r="T18" s="177">
        <f t="shared" si="4"/>
        <v>64.565217391304358</v>
      </c>
      <c r="U18" s="232">
        <f t="shared" si="5"/>
        <v>7</v>
      </c>
      <c r="V18" s="233">
        <v>288</v>
      </c>
      <c r="W18" s="177">
        <f t="shared" si="6"/>
        <v>62.608695652173921</v>
      </c>
      <c r="X18" s="232">
        <f t="shared" si="7"/>
        <v>9</v>
      </c>
      <c r="Y18" s="233">
        <v>288.5</v>
      </c>
      <c r="Z18" s="177">
        <f t="shared" si="8"/>
        <v>62.717391304347828</v>
      </c>
      <c r="AA18" s="232">
        <f t="shared" si="9"/>
        <v>10</v>
      </c>
      <c r="AB18" s="234"/>
      <c r="AC18" s="234"/>
      <c r="AD18" s="233">
        <f t="shared" si="10"/>
        <v>1461</v>
      </c>
      <c r="AE18" s="235">
        <f t="shared" si="11"/>
        <v>63.521739130434788</v>
      </c>
      <c r="AF18" s="231"/>
    </row>
    <row r="19" spans="1:32" s="106" customFormat="1" ht="49.5" customHeight="1">
      <c r="A19" s="114">
        <v>10</v>
      </c>
      <c r="B19" s="62">
        <v>20</v>
      </c>
      <c r="C19" s="23" t="s">
        <v>105</v>
      </c>
      <c r="D19" s="24" t="s">
        <v>106</v>
      </c>
      <c r="E19" s="219">
        <v>10061605</v>
      </c>
      <c r="F19" s="217" t="s">
        <v>4</v>
      </c>
      <c r="G19" s="24" t="s">
        <v>107</v>
      </c>
      <c r="H19" s="219" t="s">
        <v>57</v>
      </c>
      <c r="I19" s="239" t="s">
        <v>73</v>
      </c>
      <c r="J19" s="215" t="s">
        <v>11</v>
      </c>
      <c r="K19" s="215" t="s">
        <v>6</v>
      </c>
      <c r="L19" s="215" t="s">
        <v>51</v>
      </c>
      <c r="M19" s="243">
        <v>290.5</v>
      </c>
      <c r="N19" s="177">
        <f t="shared" si="0"/>
        <v>63.152173913043484</v>
      </c>
      <c r="O19" s="232">
        <f t="shared" si="1"/>
        <v>9</v>
      </c>
      <c r="P19" s="233">
        <v>290.5</v>
      </c>
      <c r="Q19" s="177">
        <f t="shared" si="2"/>
        <v>63.152173913043484</v>
      </c>
      <c r="R19" s="232">
        <f t="shared" si="3"/>
        <v>10</v>
      </c>
      <c r="S19" s="233">
        <v>293</v>
      </c>
      <c r="T19" s="177">
        <f t="shared" si="4"/>
        <v>63.695652173913047</v>
      </c>
      <c r="U19" s="232">
        <f t="shared" si="5"/>
        <v>9</v>
      </c>
      <c r="V19" s="233">
        <v>287</v>
      </c>
      <c r="W19" s="177">
        <f t="shared" si="6"/>
        <v>62.391304347826093</v>
      </c>
      <c r="X19" s="232">
        <f t="shared" si="7"/>
        <v>10</v>
      </c>
      <c r="Y19" s="233">
        <v>292</v>
      </c>
      <c r="Z19" s="177">
        <f t="shared" si="8"/>
        <v>63.478260869565226</v>
      </c>
      <c r="AA19" s="232">
        <f t="shared" si="9"/>
        <v>9</v>
      </c>
      <c r="AB19" s="234"/>
      <c r="AC19" s="234"/>
      <c r="AD19" s="233">
        <f t="shared" si="10"/>
        <v>1453</v>
      </c>
      <c r="AE19" s="235">
        <f t="shared" si="11"/>
        <v>63.173913043478265</v>
      </c>
      <c r="AF19" s="231"/>
    </row>
    <row r="20" spans="1:32" s="106" customFormat="1" ht="49.5" customHeight="1">
      <c r="A20" s="114">
        <v>11</v>
      </c>
      <c r="B20" s="62">
        <v>11</v>
      </c>
      <c r="C20" s="63" t="s">
        <v>128</v>
      </c>
      <c r="D20" s="63" t="s">
        <v>129</v>
      </c>
      <c r="E20" s="64">
        <v>10140758</v>
      </c>
      <c r="F20" s="62" t="s">
        <v>4</v>
      </c>
      <c r="G20" s="71" t="s">
        <v>130</v>
      </c>
      <c r="H20" s="72" t="s">
        <v>131</v>
      </c>
      <c r="I20" s="178" t="s">
        <v>132</v>
      </c>
      <c r="J20" s="67" t="s">
        <v>69</v>
      </c>
      <c r="K20" s="67" t="s">
        <v>8</v>
      </c>
      <c r="L20" s="67" t="s">
        <v>77</v>
      </c>
      <c r="M20" s="244">
        <v>236.5</v>
      </c>
      <c r="N20" s="177">
        <f t="shared" si="0"/>
        <v>51.413043478260875</v>
      </c>
      <c r="O20" s="232">
        <f t="shared" si="1"/>
        <v>11</v>
      </c>
      <c r="P20" s="233">
        <v>246</v>
      </c>
      <c r="Q20" s="177">
        <f t="shared" si="2"/>
        <v>53.478260869565219</v>
      </c>
      <c r="R20" s="232">
        <f t="shared" si="3"/>
        <v>11</v>
      </c>
      <c r="S20" s="233">
        <v>214.5</v>
      </c>
      <c r="T20" s="177">
        <f t="shared" si="4"/>
        <v>46.630434782608702</v>
      </c>
      <c r="U20" s="232">
        <f t="shared" si="5"/>
        <v>11</v>
      </c>
      <c r="V20" s="233">
        <v>249.5</v>
      </c>
      <c r="W20" s="177">
        <f t="shared" si="6"/>
        <v>54.239130434782616</v>
      </c>
      <c r="X20" s="232">
        <f t="shared" si="7"/>
        <v>11</v>
      </c>
      <c r="Y20" s="233">
        <v>221</v>
      </c>
      <c r="Z20" s="177">
        <f t="shared" si="8"/>
        <v>48.04347826086957</v>
      </c>
      <c r="AA20" s="232">
        <f t="shared" si="9"/>
        <v>11</v>
      </c>
      <c r="AB20" s="234"/>
      <c r="AC20" s="234"/>
      <c r="AD20" s="233">
        <f t="shared" si="10"/>
        <v>1167.5</v>
      </c>
      <c r="AE20" s="235">
        <f t="shared" si="11"/>
        <v>50.760869565217391</v>
      </c>
      <c r="AF20" s="231"/>
    </row>
    <row r="21" spans="1:32" s="213" customFormat="1" ht="30.75" customHeight="1">
      <c r="A21" s="360" t="s">
        <v>37</v>
      </c>
      <c r="B21" s="360"/>
      <c r="C21" s="360"/>
      <c r="D21" s="360"/>
      <c r="E21" s="142"/>
      <c r="F21" s="143"/>
      <c r="G21" s="174" t="s">
        <v>351</v>
      </c>
      <c r="H21" s="174"/>
      <c r="I21" s="174"/>
      <c r="J21" s="174"/>
      <c r="K21" s="174"/>
      <c r="L21" s="144"/>
      <c r="M21" s="144"/>
      <c r="N21" s="237"/>
      <c r="O21" s="237"/>
      <c r="P21" s="237"/>
      <c r="Q21" s="237"/>
      <c r="R21" s="237"/>
      <c r="S21" s="237"/>
      <c r="V21" s="237"/>
      <c r="W21" s="237"/>
      <c r="X21" s="237"/>
      <c r="Y21" s="237"/>
    </row>
    <row r="22" spans="1:32" s="213" customFormat="1">
      <c r="O22" s="85"/>
      <c r="R22" s="85"/>
      <c r="U22" s="85"/>
      <c r="X22" s="85"/>
      <c r="AA22" s="85"/>
    </row>
  </sheetData>
  <sheetProtection selectLockedCells="1" selectUnlockedCells="1"/>
  <sortState ref="A10:AG20">
    <sortCondition descending="1" ref="AE10:AE20"/>
  </sortState>
  <mergeCells count="28">
    <mergeCell ref="AF8:AF9"/>
    <mergeCell ref="A21:D21"/>
    <mergeCell ref="V8:X8"/>
    <mergeCell ref="Y8:AA8"/>
    <mergeCell ref="AB8:AB9"/>
    <mergeCell ref="AC8:AC9"/>
    <mergeCell ref="AD8:AD9"/>
    <mergeCell ref="AE8:AE9"/>
    <mergeCell ref="J8:J9"/>
    <mergeCell ref="K8:K9"/>
    <mergeCell ref="L8:L9"/>
    <mergeCell ref="M8:O8"/>
    <mergeCell ref="P8:R8"/>
    <mergeCell ref="S8:U8"/>
    <mergeCell ref="D6:I6"/>
    <mergeCell ref="A8:A9"/>
    <mergeCell ref="B8:B9"/>
    <mergeCell ref="C8:D9"/>
    <mergeCell ref="E8:E9"/>
    <mergeCell ref="F8:F9"/>
    <mergeCell ref="G8:G9"/>
    <mergeCell ref="H8:H9"/>
    <mergeCell ref="I8:I9"/>
    <mergeCell ref="A1:AE1"/>
    <mergeCell ref="A2:AE2"/>
    <mergeCell ref="A3:AE3"/>
    <mergeCell ref="D4:L4"/>
    <mergeCell ref="D5:L5"/>
  </mergeCells>
  <printOptions horizontalCentered="1"/>
  <pageMargins left="0" right="0" top="0.23622047244094491" bottom="0" header="0.51181102362204722" footer="0.51181102362204722"/>
  <pageSetup paperSize="9" scale="71" firstPageNumber="0" fitToHeight="0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AK21"/>
  <sheetViews>
    <sheetView view="pageBreakPreview" topLeftCell="A7" zoomScale="80" zoomScaleNormal="80" zoomScaleSheetLayoutView="80" workbookViewId="0">
      <selection activeCell="J13" sqref="J13"/>
    </sheetView>
  </sheetViews>
  <sheetFormatPr defaultRowHeight="12.75"/>
  <cols>
    <col min="1" max="2" width="5" customWidth="1"/>
    <col min="3" max="3" width="8.28515625" customWidth="1"/>
    <col min="4" max="4" width="13.5703125" customWidth="1"/>
    <col min="5" max="5" width="9.140625" hidden="1" customWidth="1"/>
    <col min="6" max="6" width="5.140625" customWidth="1"/>
    <col min="7" max="7" width="12.85546875" customWidth="1"/>
    <col min="8" max="8" width="9.140625" hidden="1" customWidth="1"/>
    <col min="9" max="9" width="10.5703125" customWidth="1"/>
    <col min="10" max="10" width="9.85546875" customWidth="1"/>
    <col min="11" max="11" width="9.140625" customWidth="1"/>
    <col min="12" max="12" width="7" customWidth="1"/>
    <col min="13" max="14" width="6" customWidth="1"/>
    <col min="15" max="15" width="6.140625" customWidth="1"/>
    <col min="16" max="16" width="3.7109375" customWidth="1"/>
    <col min="17" max="17" width="6" customWidth="1"/>
    <col min="18" max="18" width="6.28515625" customWidth="1"/>
    <col min="19" max="19" width="6.42578125" customWidth="1"/>
    <col min="20" max="20" width="3.85546875" customWidth="1"/>
    <col min="21" max="21" width="6" customWidth="1"/>
    <col min="22" max="22" width="6.5703125" customWidth="1"/>
    <col min="23" max="23" width="6.28515625" customWidth="1"/>
    <col min="24" max="24" width="3.7109375" customWidth="1"/>
    <col min="25" max="25" width="7.140625" customWidth="1"/>
    <col min="26" max="26" width="6.28515625" customWidth="1"/>
    <col min="27" max="27" width="6.42578125" customWidth="1"/>
    <col min="28" max="28" width="3.7109375" customWidth="1"/>
    <col min="29" max="29" width="6.42578125" customWidth="1"/>
    <col min="30" max="30" width="6.140625" customWidth="1"/>
    <col min="31" max="31" width="7.140625" customWidth="1"/>
    <col min="32" max="32" width="3.85546875" customWidth="1"/>
    <col min="33" max="33" width="2.42578125" customWidth="1"/>
    <col min="34" max="34" width="6.7109375" customWidth="1"/>
    <col min="35" max="35" width="7.140625" customWidth="1"/>
    <col min="36" max="36" width="7.42578125" customWidth="1"/>
    <col min="37" max="37" width="7" customWidth="1"/>
  </cols>
  <sheetData>
    <row r="1" spans="1:37" s="225" customFormat="1" ht="33.75" customHeight="1">
      <c r="A1" s="440" t="s">
        <v>43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40"/>
      <c r="AJ1" s="440"/>
      <c r="AK1" s="284"/>
    </row>
    <row r="2" spans="1:37" s="225" customFormat="1" ht="18.75" customHeight="1">
      <c r="A2" s="432" t="s">
        <v>23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5"/>
    </row>
    <row r="3" spans="1:37" s="83" customFormat="1" ht="30.75" customHeight="1">
      <c r="A3" s="440" t="s">
        <v>50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82"/>
    </row>
    <row r="4" spans="1:37" s="225" customFormat="1" ht="15" customHeight="1">
      <c r="D4" s="261" t="s">
        <v>25</v>
      </c>
      <c r="E4" s="261"/>
      <c r="F4" s="262"/>
      <c r="G4" s="263"/>
      <c r="H4" s="263"/>
      <c r="I4" s="264"/>
      <c r="J4" s="265"/>
      <c r="K4" s="266"/>
      <c r="L4" s="266"/>
    </row>
    <row r="5" spans="1:37" s="87" customFormat="1" ht="17.25" customHeight="1">
      <c r="A5" s="86"/>
      <c r="G5" s="344" t="s">
        <v>368</v>
      </c>
      <c r="H5" s="344"/>
      <c r="I5" s="344"/>
      <c r="J5" s="344"/>
      <c r="K5" s="344"/>
      <c r="L5" s="344"/>
      <c r="M5" s="344"/>
      <c r="N5" s="344"/>
      <c r="O5" s="344"/>
      <c r="T5" s="267"/>
      <c r="U5" s="267"/>
      <c r="V5" s="267"/>
      <c r="W5" s="268"/>
      <c r="X5" s="268"/>
      <c r="Y5" s="268"/>
      <c r="Z5" s="268"/>
      <c r="AA5" s="268"/>
      <c r="AB5" s="268"/>
      <c r="AC5" s="268"/>
      <c r="AD5" s="268"/>
    </row>
    <row r="6" spans="1:37" s="87" customFormat="1" ht="17.25" customHeight="1">
      <c r="G6" s="344" t="s">
        <v>374</v>
      </c>
      <c r="H6" s="344"/>
      <c r="I6" s="344"/>
      <c r="J6" s="344"/>
      <c r="K6" s="344"/>
      <c r="L6" s="344"/>
      <c r="M6" s="344"/>
      <c r="N6" s="344"/>
      <c r="O6" s="344"/>
      <c r="T6" s="267"/>
      <c r="U6" s="267"/>
      <c r="V6" s="267"/>
      <c r="W6" s="268"/>
      <c r="X6" s="268"/>
      <c r="Y6" s="268"/>
      <c r="Z6" s="268"/>
      <c r="AA6" s="268"/>
      <c r="AB6" s="268"/>
      <c r="AC6" s="268"/>
      <c r="AD6" s="268"/>
    </row>
    <row r="7" spans="1:37" s="87" customFormat="1" ht="17.25" customHeight="1">
      <c r="A7" s="4" t="s">
        <v>40</v>
      </c>
      <c r="G7" s="354" t="s">
        <v>369</v>
      </c>
      <c r="H7" s="354"/>
      <c r="I7" s="354"/>
      <c r="J7" s="354"/>
      <c r="K7" s="354"/>
      <c r="L7" s="354"/>
      <c r="M7" s="110"/>
      <c r="N7" s="110"/>
      <c r="O7" s="110"/>
      <c r="T7" s="269"/>
      <c r="U7" s="269"/>
      <c r="V7" s="269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</row>
    <row r="8" spans="1:37" s="225" customFormat="1" ht="21.75" customHeight="1">
      <c r="A8" s="97" t="s">
        <v>45</v>
      </c>
      <c r="B8" s="98"/>
      <c r="C8" s="98"/>
      <c r="D8" s="98"/>
      <c r="E8" s="98"/>
      <c r="F8" s="139"/>
      <c r="G8" s="139"/>
      <c r="H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404">
        <v>43709</v>
      </c>
      <c r="AI8" s="404"/>
      <c r="AJ8" s="287"/>
      <c r="AK8" s="287"/>
    </row>
    <row r="9" spans="1:37" s="225" customFormat="1" ht="21" customHeight="1">
      <c r="A9" s="363" t="s">
        <v>27</v>
      </c>
      <c r="B9" s="361" t="s">
        <v>29</v>
      </c>
      <c r="C9" s="362" t="s">
        <v>266</v>
      </c>
      <c r="D9" s="362"/>
      <c r="E9" s="362" t="s">
        <v>1</v>
      </c>
      <c r="F9" s="379" t="s">
        <v>2</v>
      </c>
      <c r="G9" s="362" t="s">
        <v>267</v>
      </c>
      <c r="H9" s="380" t="s">
        <v>3</v>
      </c>
      <c r="I9" s="380" t="s">
        <v>268</v>
      </c>
      <c r="J9" s="381" t="s">
        <v>269</v>
      </c>
      <c r="K9" s="381" t="s">
        <v>270</v>
      </c>
      <c r="L9" s="381" t="s">
        <v>271</v>
      </c>
      <c r="M9" s="441" t="s">
        <v>41</v>
      </c>
      <c r="N9" s="441"/>
      <c r="O9" s="441"/>
      <c r="P9" s="441"/>
      <c r="Q9" s="441" t="s">
        <v>30</v>
      </c>
      <c r="R9" s="441"/>
      <c r="S9" s="441"/>
      <c r="T9" s="441"/>
      <c r="U9" s="442" t="s">
        <v>31</v>
      </c>
      <c r="V9" s="442"/>
      <c r="W9" s="442"/>
      <c r="X9" s="442"/>
      <c r="Y9" s="441" t="s">
        <v>42</v>
      </c>
      <c r="Z9" s="441"/>
      <c r="AA9" s="441"/>
      <c r="AB9" s="441"/>
      <c r="AC9" s="441" t="s">
        <v>32</v>
      </c>
      <c r="AD9" s="441"/>
      <c r="AE9" s="441"/>
      <c r="AF9" s="441"/>
      <c r="AG9" s="384" t="s">
        <v>33</v>
      </c>
      <c r="AH9" s="385" t="s">
        <v>46</v>
      </c>
      <c r="AI9" s="385"/>
      <c r="AJ9" s="385" t="s">
        <v>34</v>
      </c>
      <c r="AK9" s="385" t="s">
        <v>72</v>
      </c>
    </row>
    <row r="10" spans="1:37" s="225" customFormat="1" ht="55.5" customHeight="1">
      <c r="A10" s="363"/>
      <c r="B10" s="361"/>
      <c r="C10" s="362"/>
      <c r="D10" s="362"/>
      <c r="E10" s="362"/>
      <c r="F10" s="379"/>
      <c r="G10" s="362"/>
      <c r="H10" s="380"/>
      <c r="I10" s="380"/>
      <c r="J10" s="381"/>
      <c r="K10" s="381"/>
      <c r="L10" s="381"/>
      <c r="M10" s="274" t="s">
        <v>47</v>
      </c>
      <c r="N10" s="275" t="s">
        <v>48</v>
      </c>
      <c r="O10" s="229" t="s">
        <v>36</v>
      </c>
      <c r="P10" s="228" t="s">
        <v>27</v>
      </c>
      <c r="Q10" s="275" t="s">
        <v>47</v>
      </c>
      <c r="R10" s="275" t="s">
        <v>48</v>
      </c>
      <c r="S10" s="229" t="s">
        <v>36</v>
      </c>
      <c r="T10" s="228" t="s">
        <v>27</v>
      </c>
      <c r="U10" s="275" t="s">
        <v>47</v>
      </c>
      <c r="V10" s="275" t="s">
        <v>48</v>
      </c>
      <c r="W10" s="229" t="s">
        <v>36</v>
      </c>
      <c r="X10" s="228" t="s">
        <v>27</v>
      </c>
      <c r="Y10" s="275" t="s">
        <v>47</v>
      </c>
      <c r="Z10" s="275" t="s">
        <v>48</v>
      </c>
      <c r="AA10" s="229" t="s">
        <v>36</v>
      </c>
      <c r="AB10" s="228" t="s">
        <v>27</v>
      </c>
      <c r="AC10" s="275" t="s">
        <v>47</v>
      </c>
      <c r="AD10" s="275" t="s">
        <v>48</v>
      </c>
      <c r="AE10" s="229" t="s">
        <v>36</v>
      </c>
      <c r="AF10" s="228" t="s">
        <v>27</v>
      </c>
      <c r="AG10" s="384"/>
      <c r="AH10" s="275" t="s">
        <v>47</v>
      </c>
      <c r="AI10" s="275" t="s">
        <v>48</v>
      </c>
      <c r="AJ10" s="385"/>
      <c r="AK10" s="385"/>
    </row>
    <row r="11" spans="1:37" s="106" customFormat="1" ht="63" customHeight="1">
      <c r="A11" s="276">
        <v>1</v>
      </c>
      <c r="B11" s="62">
        <v>38</v>
      </c>
      <c r="C11" s="63" t="s">
        <v>113</v>
      </c>
      <c r="D11" s="63" t="s">
        <v>114</v>
      </c>
      <c r="E11" s="64">
        <v>10008642</v>
      </c>
      <c r="F11" s="62" t="s">
        <v>9</v>
      </c>
      <c r="G11" s="65" t="s">
        <v>115</v>
      </c>
      <c r="H11" s="69" t="s">
        <v>87</v>
      </c>
      <c r="I11" s="66" t="s">
        <v>88</v>
      </c>
      <c r="J11" s="70" t="s">
        <v>89</v>
      </c>
      <c r="K11" s="68" t="s">
        <v>90</v>
      </c>
      <c r="L11" s="67" t="s">
        <v>17</v>
      </c>
      <c r="M11" s="307">
        <v>72</v>
      </c>
      <c r="N11" s="307">
        <v>80</v>
      </c>
      <c r="O11" s="317">
        <f t="shared" ref="O11:O20" si="0">(M11+N11)/2</f>
        <v>76</v>
      </c>
      <c r="P11" s="309">
        <f t="shared" ref="P11:P20" si="1">RANK(O11,O$11:O$20,0)</f>
        <v>1</v>
      </c>
      <c r="Q11" s="307">
        <v>73.5</v>
      </c>
      <c r="R11" s="307">
        <v>78</v>
      </c>
      <c r="S11" s="317">
        <f t="shared" ref="S11:S20" si="2">(Q11+R11)/2</f>
        <v>75.75</v>
      </c>
      <c r="T11" s="309">
        <f t="shared" ref="T11:T20" si="3">RANK(S11,S$11:S$20,0)</f>
        <v>1</v>
      </c>
      <c r="U11" s="307">
        <v>74.25</v>
      </c>
      <c r="V11" s="307">
        <v>77</v>
      </c>
      <c r="W11" s="317">
        <f t="shared" ref="W11:W20" si="4">(U11+V11)/2</f>
        <v>75.625</v>
      </c>
      <c r="X11" s="309">
        <f t="shared" ref="X11:X20" si="5">RANK(W11,W$11:W$20,0)</f>
        <v>1</v>
      </c>
      <c r="Y11" s="307">
        <v>72.75</v>
      </c>
      <c r="Z11" s="307">
        <v>76</v>
      </c>
      <c r="AA11" s="317">
        <f t="shared" ref="AA11:AA20" si="6">(Y11+Z11)/2</f>
        <v>74.375</v>
      </c>
      <c r="AB11" s="309">
        <f t="shared" ref="AB11:AB20" si="7">RANK(AA11,AA$11:AA$20,0)</f>
        <v>2</v>
      </c>
      <c r="AC11" s="307">
        <v>69.75</v>
      </c>
      <c r="AD11" s="307">
        <v>75</v>
      </c>
      <c r="AE11" s="317">
        <f t="shared" ref="AE11:AE20" si="8">(AC11+AD11)/2</f>
        <v>72.375</v>
      </c>
      <c r="AF11" s="309">
        <f t="shared" ref="AF11:AF20" si="9">RANK(AE11,AE$11:AE$20,0)</f>
        <v>2</v>
      </c>
      <c r="AG11" s="310"/>
      <c r="AH11" s="311">
        <f t="shared" ref="AH11:AH20" si="10">(M11+Q11+U11+Y11+AC11)/5</f>
        <v>72.45</v>
      </c>
      <c r="AI11" s="311">
        <f t="shared" ref="AI11:AI20" si="11">(N11+R11+V11+Z11+AD11)/5</f>
        <v>77.2</v>
      </c>
      <c r="AJ11" s="312">
        <f t="shared" ref="AJ11:AJ20" si="12">(AH11+AI11)/2</f>
        <v>74.825000000000003</v>
      </c>
      <c r="AK11" s="175">
        <v>1360</v>
      </c>
    </row>
    <row r="12" spans="1:37" s="106" customFormat="1" ht="63" customHeight="1">
      <c r="A12" s="276">
        <v>2</v>
      </c>
      <c r="B12" s="62">
        <v>41</v>
      </c>
      <c r="C12" s="63" t="s">
        <v>116</v>
      </c>
      <c r="D12" s="63" t="s">
        <v>117</v>
      </c>
      <c r="E12" s="64">
        <v>10011374</v>
      </c>
      <c r="F12" s="62" t="s">
        <v>4</v>
      </c>
      <c r="G12" s="71" t="s">
        <v>118</v>
      </c>
      <c r="H12" s="72" t="s">
        <v>91</v>
      </c>
      <c r="I12" s="66" t="s">
        <v>55</v>
      </c>
      <c r="J12" s="67" t="s">
        <v>12</v>
      </c>
      <c r="K12" s="67" t="s">
        <v>79</v>
      </c>
      <c r="L12" s="67" t="s">
        <v>56</v>
      </c>
      <c r="M12" s="313">
        <v>71.5</v>
      </c>
      <c r="N12" s="313">
        <v>76</v>
      </c>
      <c r="O12" s="317">
        <f t="shared" si="0"/>
        <v>73.75</v>
      </c>
      <c r="P12" s="309">
        <f t="shared" si="1"/>
        <v>2</v>
      </c>
      <c r="Q12" s="307">
        <v>70</v>
      </c>
      <c r="R12" s="307">
        <v>74</v>
      </c>
      <c r="S12" s="317">
        <f t="shared" si="2"/>
        <v>72</v>
      </c>
      <c r="T12" s="309">
        <f t="shared" si="3"/>
        <v>4</v>
      </c>
      <c r="U12" s="307">
        <v>69.75</v>
      </c>
      <c r="V12" s="307">
        <v>74</v>
      </c>
      <c r="W12" s="317">
        <f t="shared" si="4"/>
        <v>71.875</v>
      </c>
      <c r="X12" s="309">
        <f t="shared" si="5"/>
        <v>3</v>
      </c>
      <c r="Y12" s="307">
        <v>73.5</v>
      </c>
      <c r="Z12" s="307">
        <v>77</v>
      </c>
      <c r="AA12" s="317">
        <f t="shared" si="6"/>
        <v>75.25</v>
      </c>
      <c r="AB12" s="309">
        <f t="shared" si="7"/>
        <v>1</v>
      </c>
      <c r="AC12" s="307">
        <v>71</v>
      </c>
      <c r="AD12" s="307">
        <v>76.400000000000006</v>
      </c>
      <c r="AE12" s="317">
        <f t="shared" si="8"/>
        <v>73.7</v>
      </c>
      <c r="AF12" s="309">
        <f t="shared" si="9"/>
        <v>1</v>
      </c>
      <c r="AG12" s="310"/>
      <c r="AH12" s="311">
        <f t="shared" si="10"/>
        <v>71.150000000000006</v>
      </c>
      <c r="AI12" s="311">
        <f t="shared" si="11"/>
        <v>75.47999999999999</v>
      </c>
      <c r="AJ12" s="312">
        <f t="shared" si="12"/>
        <v>73.314999999999998</v>
      </c>
      <c r="AK12" s="175">
        <v>960</v>
      </c>
    </row>
    <row r="13" spans="1:37" s="106" customFormat="1" ht="63" customHeight="1">
      <c r="A13" s="276">
        <v>3</v>
      </c>
      <c r="B13" s="62">
        <v>42</v>
      </c>
      <c r="C13" s="63" t="s">
        <v>116</v>
      </c>
      <c r="D13" s="63" t="s">
        <v>117</v>
      </c>
      <c r="E13" s="64">
        <v>10011374</v>
      </c>
      <c r="F13" s="62" t="s">
        <v>4</v>
      </c>
      <c r="G13" s="71" t="s">
        <v>334</v>
      </c>
      <c r="H13" s="72" t="s">
        <v>119</v>
      </c>
      <c r="I13" s="66" t="s">
        <v>55</v>
      </c>
      <c r="J13" s="67" t="s">
        <v>11</v>
      </c>
      <c r="K13" s="68" t="s">
        <v>6</v>
      </c>
      <c r="L13" s="67" t="s">
        <v>120</v>
      </c>
      <c r="M13" s="313">
        <v>68.75</v>
      </c>
      <c r="N13" s="313">
        <v>75</v>
      </c>
      <c r="O13" s="317">
        <f t="shared" si="0"/>
        <v>71.875</v>
      </c>
      <c r="P13" s="309">
        <f t="shared" si="1"/>
        <v>4</v>
      </c>
      <c r="Q13" s="307">
        <v>70.25</v>
      </c>
      <c r="R13" s="307">
        <v>74</v>
      </c>
      <c r="S13" s="317">
        <f t="shared" si="2"/>
        <v>72.125</v>
      </c>
      <c r="T13" s="309">
        <f t="shared" si="3"/>
        <v>3</v>
      </c>
      <c r="U13" s="307">
        <v>70.5</v>
      </c>
      <c r="V13" s="307">
        <v>74</v>
      </c>
      <c r="W13" s="317">
        <f t="shared" si="4"/>
        <v>72.25</v>
      </c>
      <c r="X13" s="309">
        <f t="shared" si="5"/>
        <v>2</v>
      </c>
      <c r="Y13" s="307">
        <v>70</v>
      </c>
      <c r="Z13" s="307">
        <v>74</v>
      </c>
      <c r="AA13" s="317">
        <f t="shared" si="6"/>
        <v>72</v>
      </c>
      <c r="AB13" s="309">
        <f t="shared" si="7"/>
        <v>3</v>
      </c>
      <c r="AC13" s="307">
        <v>64</v>
      </c>
      <c r="AD13" s="307">
        <v>70.599999999999994</v>
      </c>
      <c r="AE13" s="317">
        <f t="shared" si="8"/>
        <v>67.3</v>
      </c>
      <c r="AF13" s="309">
        <f t="shared" si="9"/>
        <v>7</v>
      </c>
      <c r="AG13" s="310"/>
      <c r="AH13" s="311">
        <f t="shared" si="10"/>
        <v>68.7</v>
      </c>
      <c r="AI13" s="311">
        <f t="shared" si="11"/>
        <v>73.52000000000001</v>
      </c>
      <c r="AJ13" s="312">
        <f t="shared" si="12"/>
        <v>71.110000000000014</v>
      </c>
      <c r="AK13" s="175">
        <v>760</v>
      </c>
    </row>
    <row r="14" spans="1:37" s="106" customFormat="1" ht="63" customHeight="1">
      <c r="A14" s="276">
        <v>4</v>
      </c>
      <c r="B14" s="62">
        <v>39</v>
      </c>
      <c r="C14" s="63" t="s">
        <v>113</v>
      </c>
      <c r="D14" s="65" t="s">
        <v>114</v>
      </c>
      <c r="E14" s="64">
        <v>10008642</v>
      </c>
      <c r="F14" s="62" t="s">
        <v>9</v>
      </c>
      <c r="G14" s="65" t="s">
        <v>260</v>
      </c>
      <c r="H14" s="64" t="s">
        <v>82</v>
      </c>
      <c r="I14" s="66" t="s">
        <v>88</v>
      </c>
      <c r="J14" s="67" t="s">
        <v>12</v>
      </c>
      <c r="K14" s="67" t="s">
        <v>79</v>
      </c>
      <c r="L14" s="67" t="s">
        <v>13</v>
      </c>
      <c r="M14" s="313">
        <v>69</v>
      </c>
      <c r="N14" s="313">
        <v>74</v>
      </c>
      <c r="O14" s="317">
        <f t="shared" si="0"/>
        <v>71.5</v>
      </c>
      <c r="P14" s="309">
        <f t="shared" si="1"/>
        <v>5</v>
      </c>
      <c r="Q14" s="307">
        <v>69.25</v>
      </c>
      <c r="R14" s="307">
        <v>73</v>
      </c>
      <c r="S14" s="317">
        <f t="shared" si="2"/>
        <v>71.125</v>
      </c>
      <c r="T14" s="309">
        <f t="shared" si="3"/>
        <v>6</v>
      </c>
      <c r="U14" s="307">
        <v>69.25</v>
      </c>
      <c r="V14" s="307">
        <v>73</v>
      </c>
      <c r="W14" s="317">
        <f t="shared" si="4"/>
        <v>71.125</v>
      </c>
      <c r="X14" s="309">
        <f t="shared" si="5"/>
        <v>5</v>
      </c>
      <c r="Y14" s="307">
        <v>69.25</v>
      </c>
      <c r="Z14" s="307">
        <v>73</v>
      </c>
      <c r="AA14" s="317">
        <f t="shared" si="6"/>
        <v>71.125</v>
      </c>
      <c r="AB14" s="309">
        <f t="shared" si="7"/>
        <v>4</v>
      </c>
      <c r="AC14" s="307">
        <v>67.5</v>
      </c>
      <c r="AD14" s="307">
        <v>72.599999999999994</v>
      </c>
      <c r="AE14" s="317">
        <f t="shared" si="8"/>
        <v>70.05</v>
      </c>
      <c r="AF14" s="309">
        <f t="shared" si="9"/>
        <v>4</v>
      </c>
      <c r="AG14" s="310"/>
      <c r="AH14" s="311">
        <f t="shared" si="10"/>
        <v>68.849999999999994</v>
      </c>
      <c r="AI14" s="311">
        <f t="shared" si="11"/>
        <v>73.12</v>
      </c>
      <c r="AJ14" s="312">
        <f t="shared" si="12"/>
        <v>70.984999999999999</v>
      </c>
      <c r="AK14" s="175">
        <v>560</v>
      </c>
    </row>
    <row r="15" spans="1:37" s="106" customFormat="1" ht="63" customHeight="1">
      <c r="A15" s="276">
        <v>5</v>
      </c>
      <c r="B15" s="62">
        <v>40</v>
      </c>
      <c r="C15" s="63" t="s">
        <v>108</v>
      </c>
      <c r="D15" s="65" t="s">
        <v>109</v>
      </c>
      <c r="E15" s="64">
        <v>10071599</v>
      </c>
      <c r="F15" s="62" t="s">
        <v>9</v>
      </c>
      <c r="G15" s="65" t="s">
        <v>110</v>
      </c>
      <c r="H15" s="64" t="s">
        <v>111</v>
      </c>
      <c r="I15" s="66" t="s">
        <v>112</v>
      </c>
      <c r="J15" s="67" t="s">
        <v>14</v>
      </c>
      <c r="K15" s="67" t="s">
        <v>8</v>
      </c>
      <c r="L15" s="67" t="s">
        <v>15</v>
      </c>
      <c r="M15" s="313">
        <v>66</v>
      </c>
      <c r="N15" s="313">
        <v>71</v>
      </c>
      <c r="O15" s="317">
        <f t="shared" si="0"/>
        <v>68.5</v>
      </c>
      <c r="P15" s="309">
        <f t="shared" si="1"/>
        <v>6</v>
      </c>
      <c r="Q15" s="307">
        <v>70.25</v>
      </c>
      <c r="R15" s="307">
        <v>76</v>
      </c>
      <c r="S15" s="317">
        <f t="shared" si="2"/>
        <v>73.125</v>
      </c>
      <c r="T15" s="309">
        <f t="shared" si="3"/>
        <v>2</v>
      </c>
      <c r="U15" s="307">
        <v>68.25</v>
      </c>
      <c r="V15" s="307">
        <v>74</v>
      </c>
      <c r="W15" s="317">
        <f t="shared" si="4"/>
        <v>71.125</v>
      </c>
      <c r="X15" s="309">
        <f t="shared" si="5"/>
        <v>5</v>
      </c>
      <c r="Y15" s="307">
        <v>69</v>
      </c>
      <c r="Z15" s="307">
        <v>72</v>
      </c>
      <c r="AA15" s="317">
        <f t="shared" si="6"/>
        <v>70.5</v>
      </c>
      <c r="AB15" s="309">
        <f t="shared" si="7"/>
        <v>6</v>
      </c>
      <c r="AC15" s="307">
        <v>66.5</v>
      </c>
      <c r="AD15" s="307">
        <v>71</v>
      </c>
      <c r="AE15" s="317">
        <f t="shared" si="8"/>
        <v>68.75</v>
      </c>
      <c r="AF15" s="309">
        <f t="shared" si="9"/>
        <v>6</v>
      </c>
      <c r="AG15" s="310"/>
      <c r="AH15" s="311">
        <f t="shared" si="10"/>
        <v>68</v>
      </c>
      <c r="AI15" s="311">
        <f t="shared" si="11"/>
        <v>72.8</v>
      </c>
      <c r="AJ15" s="312">
        <f t="shared" si="12"/>
        <v>70.400000000000006</v>
      </c>
      <c r="AK15" s="175">
        <v>360</v>
      </c>
    </row>
    <row r="16" spans="1:37" s="106" customFormat="1" ht="63" customHeight="1">
      <c r="A16" s="276">
        <v>6</v>
      </c>
      <c r="B16" s="62">
        <v>16</v>
      </c>
      <c r="C16" s="63" t="s">
        <v>124</v>
      </c>
      <c r="D16" s="318" t="s">
        <v>377</v>
      </c>
      <c r="E16" s="64">
        <v>10099281</v>
      </c>
      <c r="F16" s="62" t="s">
        <v>4</v>
      </c>
      <c r="G16" s="71" t="s">
        <v>126</v>
      </c>
      <c r="H16" s="72" t="s">
        <v>127</v>
      </c>
      <c r="I16" s="66" t="s">
        <v>59</v>
      </c>
      <c r="J16" s="67" t="s">
        <v>53</v>
      </c>
      <c r="K16" s="67" t="s">
        <v>65</v>
      </c>
      <c r="L16" s="67" t="s">
        <v>86</v>
      </c>
      <c r="M16" s="313">
        <v>66.25</v>
      </c>
      <c r="N16" s="313">
        <v>70</v>
      </c>
      <c r="O16" s="317">
        <f t="shared" si="0"/>
        <v>68.125</v>
      </c>
      <c r="P16" s="309">
        <f t="shared" si="1"/>
        <v>8</v>
      </c>
      <c r="Q16" s="307">
        <v>69</v>
      </c>
      <c r="R16" s="307">
        <v>74</v>
      </c>
      <c r="S16" s="317">
        <f t="shared" si="2"/>
        <v>71.5</v>
      </c>
      <c r="T16" s="309">
        <f t="shared" si="3"/>
        <v>5</v>
      </c>
      <c r="U16" s="307">
        <v>68.5</v>
      </c>
      <c r="V16" s="307">
        <v>72</v>
      </c>
      <c r="W16" s="317">
        <f t="shared" si="4"/>
        <v>70.25</v>
      </c>
      <c r="X16" s="309">
        <f t="shared" si="5"/>
        <v>7</v>
      </c>
      <c r="Y16" s="307">
        <v>68.25</v>
      </c>
      <c r="Z16" s="307">
        <v>73</v>
      </c>
      <c r="AA16" s="317">
        <f t="shared" si="6"/>
        <v>70.625</v>
      </c>
      <c r="AB16" s="309">
        <f t="shared" si="7"/>
        <v>5</v>
      </c>
      <c r="AC16" s="307">
        <v>68.5</v>
      </c>
      <c r="AD16" s="307">
        <v>72</v>
      </c>
      <c r="AE16" s="317">
        <f t="shared" si="8"/>
        <v>70.25</v>
      </c>
      <c r="AF16" s="309">
        <f t="shared" si="9"/>
        <v>3</v>
      </c>
      <c r="AG16" s="310"/>
      <c r="AH16" s="311">
        <f t="shared" si="10"/>
        <v>68.099999999999994</v>
      </c>
      <c r="AI16" s="311">
        <f t="shared" si="11"/>
        <v>72.2</v>
      </c>
      <c r="AJ16" s="312">
        <f t="shared" si="12"/>
        <v>70.150000000000006</v>
      </c>
      <c r="AK16" s="175"/>
    </row>
    <row r="17" spans="1:37" s="106" customFormat="1" ht="63" customHeight="1">
      <c r="A17" s="276">
        <v>7</v>
      </c>
      <c r="B17" s="62">
        <v>43</v>
      </c>
      <c r="C17" s="23" t="s">
        <v>133</v>
      </c>
      <c r="D17" s="23" t="s">
        <v>134</v>
      </c>
      <c r="E17" s="230">
        <v>10029498</v>
      </c>
      <c r="F17" s="227" t="s">
        <v>4</v>
      </c>
      <c r="G17" s="65" t="s">
        <v>299</v>
      </c>
      <c r="H17" s="64" t="s">
        <v>74</v>
      </c>
      <c r="I17" s="74" t="s">
        <v>75</v>
      </c>
      <c r="J17" s="67" t="s">
        <v>76</v>
      </c>
      <c r="K17" s="67" t="s">
        <v>65</v>
      </c>
      <c r="L17" s="67" t="s">
        <v>77</v>
      </c>
      <c r="M17" s="313">
        <v>67</v>
      </c>
      <c r="N17" s="313">
        <v>70</v>
      </c>
      <c r="O17" s="317">
        <f t="shared" si="0"/>
        <v>68.5</v>
      </c>
      <c r="P17" s="309">
        <f t="shared" si="1"/>
        <v>6</v>
      </c>
      <c r="Q17" s="307">
        <v>68.75</v>
      </c>
      <c r="R17" s="307">
        <v>72</v>
      </c>
      <c r="S17" s="317">
        <f t="shared" si="2"/>
        <v>70.375</v>
      </c>
      <c r="T17" s="309">
        <f t="shared" si="3"/>
        <v>7</v>
      </c>
      <c r="U17" s="307">
        <v>69</v>
      </c>
      <c r="V17" s="307">
        <v>74</v>
      </c>
      <c r="W17" s="317">
        <f t="shared" si="4"/>
        <v>71.5</v>
      </c>
      <c r="X17" s="309">
        <f t="shared" si="5"/>
        <v>4</v>
      </c>
      <c r="Y17" s="307">
        <v>68.5</v>
      </c>
      <c r="Z17" s="307">
        <v>70</v>
      </c>
      <c r="AA17" s="317">
        <f t="shared" si="6"/>
        <v>69.25</v>
      </c>
      <c r="AB17" s="309">
        <f t="shared" si="7"/>
        <v>8</v>
      </c>
      <c r="AC17" s="307">
        <v>67.75</v>
      </c>
      <c r="AD17" s="307">
        <v>71</v>
      </c>
      <c r="AE17" s="317">
        <f t="shared" si="8"/>
        <v>69.375</v>
      </c>
      <c r="AF17" s="309">
        <f t="shared" si="9"/>
        <v>5</v>
      </c>
      <c r="AG17" s="310"/>
      <c r="AH17" s="311">
        <f t="shared" si="10"/>
        <v>68.2</v>
      </c>
      <c r="AI17" s="311">
        <f t="shared" si="11"/>
        <v>71.400000000000006</v>
      </c>
      <c r="AJ17" s="312">
        <f t="shared" si="12"/>
        <v>69.800000000000011</v>
      </c>
      <c r="AK17" s="175"/>
    </row>
    <row r="18" spans="1:37" s="106" customFormat="1" ht="63" customHeight="1">
      <c r="A18" s="276">
        <v>8</v>
      </c>
      <c r="B18" s="62">
        <v>20</v>
      </c>
      <c r="C18" s="63" t="s">
        <v>105</v>
      </c>
      <c r="D18" s="65" t="s">
        <v>106</v>
      </c>
      <c r="E18" s="64">
        <v>10061605</v>
      </c>
      <c r="F18" s="73" t="s">
        <v>4</v>
      </c>
      <c r="G18" s="65" t="s">
        <v>107</v>
      </c>
      <c r="H18" s="64" t="s">
        <v>57</v>
      </c>
      <c r="I18" s="66" t="s">
        <v>73</v>
      </c>
      <c r="J18" s="67" t="s">
        <v>11</v>
      </c>
      <c r="K18" s="68" t="s">
        <v>6</v>
      </c>
      <c r="L18" s="299" t="s">
        <v>51</v>
      </c>
      <c r="M18" s="313">
        <v>67.75</v>
      </c>
      <c r="N18" s="313">
        <v>78</v>
      </c>
      <c r="O18" s="317">
        <f t="shared" si="0"/>
        <v>72.875</v>
      </c>
      <c r="P18" s="309">
        <f t="shared" si="1"/>
        <v>3</v>
      </c>
      <c r="Q18" s="307">
        <v>65</v>
      </c>
      <c r="R18" s="307">
        <v>72</v>
      </c>
      <c r="S18" s="317">
        <f t="shared" si="2"/>
        <v>68.5</v>
      </c>
      <c r="T18" s="309">
        <f t="shared" si="3"/>
        <v>8</v>
      </c>
      <c r="U18" s="307">
        <v>65</v>
      </c>
      <c r="V18" s="307">
        <v>72</v>
      </c>
      <c r="W18" s="317">
        <f t="shared" si="4"/>
        <v>68.5</v>
      </c>
      <c r="X18" s="309">
        <f t="shared" si="5"/>
        <v>8</v>
      </c>
      <c r="Y18" s="307">
        <v>67.5</v>
      </c>
      <c r="Z18" s="307">
        <v>72</v>
      </c>
      <c r="AA18" s="317">
        <f t="shared" si="6"/>
        <v>69.75</v>
      </c>
      <c r="AB18" s="309">
        <f t="shared" si="7"/>
        <v>7</v>
      </c>
      <c r="AC18" s="307">
        <v>63.75</v>
      </c>
      <c r="AD18" s="307">
        <v>69</v>
      </c>
      <c r="AE18" s="317">
        <f t="shared" si="8"/>
        <v>66.375</v>
      </c>
      <c r="AF18" s="309">
        <f t="shared" si="9"/>
        <v>8</v>
      </c>
      <c r="AG18" s="310"/>
      <c r="AH18" s="311">
        <f t="shared" si="10"/>
        <v>65.8</v>
      </c>
      <c r="AI18" s="311">
        <f t="shared" si="11"/>
        <v>72.599999999999994</v>
      </c>
      <c r="AJ18" s="312">
        <f t="shared" si="12"/>
        <v>69.199999999999989</v>
      </c>
      <c r="AK18" s="175"/>
    </row>
    <row r="19" spans="1:37" s="106" customFormat="1" ht="63" customHeight="1">
      <c r="A19" s="276">
        <v>9</v>
      </c>
      <c r="B19" s="62">
        <v>29</v>
      </c>
      <c r="C19" s="23" t="s">
        <v>101</v>
      </c>
      <c r="D19" s="23" t="s">
        <v>102</v>
      </c>
      <c r="E19" s="301">
        <v>10043898</v>
      </c>
      <c r="F19" s="300" t="s">
        <v>4</v>
      </c>
      <c r="G19" s="24" t="s">
        <v>103</v>
      </c>
      <c r="H19" s="301" t="s">
        <v>104</v>
      </c>
      <c r="I19" s="26" t="s">
        <v>83</v>
      </c>
      <c r="J19" s="299" t="s">
        <v>14</v>
      </c>
      <c r="K19" s="299" t="s">
        <v>8</v>
      </c>
      <c r="L19" s="299" t="s">
        <v>16</v>
      </c>
      <c r="M19" s="313">
        <v>63.25</v>
      </c>
      <c r="N19" s="313">
        <v>70</v>
      </c>
      <c r="O19" s="317">
        <f t="shared" si="0"/>
        <v>66.625</v>
      </c>
      <c r="P19" s="309">
        <f t="shared" si="1"/>
        <v>9</v>
      </c>
      <c r="Q19" s="307">
        <v>61.25</v>
      </c>
      <c r="R19" s="307">
        <v>65</v>
      </c>
      <c r="S19" s="317">
        <f t="shared" si="2"/>
        <v>63.125</v>
      </c>
      <c r="T19" s="309">
        <f t="shared" si="3"/>
        <v>9</v>
      </c>
      <c r="U19" s="307">
        <v>65.75</v>
      </c>
      <c r="V19" s="307">
        <v>69</v>
      </c>
      <c r="W19" s="317">
        <f t="shared" si="4"/>
        <v>67.375</v>
      </c>
      <c r="X19" s="309">
        <f t="shared" si="5"/>
        <v>9</v>
      </c>
      <c r="Y19" s="307">
        <v>62.5</v>
      </c>
      <c r="Z19" s="307">
        <v>65</v>
      </c>
      <c r="AA19" s="317">
        <f t="shared" si="6"/>
        <v>63.75</v>
      </c>
      <c r="AB19" s="309">
        <f t="shared" si="7"/>
        <v>10</v>
      </c>
      <c r="AC19" s="307">
        <v>59.5</v>
      </c>
      <c r="AD19" s="307">
        <v>63</v>
      </c>
      <c r="AE19" s="317">
        <f t="shared" si="8"/>
        <v>61.25</v>
      </c>
      <c r="AF19" s="309">
        <f t="shared" si="9"/>
        <v>10</v>
      </c>
      <c r="AG19" s="310"/>
      <c r="AH19" s="311">
        <f t="shared" si="10"/>
        <v>62.45</v>
      </c>
      <c r="AI19" s="311">
        <f t="shared" si="11"/>
        <v>66.400000000000006</v>
      </c>
      <c r="AJ19" s="312">
        <f t="shared" si="12"/>
        <v>64.425000000000011</v>
      </c>
      <c r="AK19" s="175"/>
    </row>
    <row r="20" spans="1:37" s="106" customFormat="1" ht="63" customHeight="1">
      <c r="A20" s="276">
        <v>10</v>
      </c>
      <c r="B20" s="62">
        <v>37</v>
      </c>
      <c r="C20" s="63" t="s">
        <v>121</v>
      </c>
      <c r="D20" s="63" t="s">
        <v>122</v>
      </c>
      <c r="E20" s="64">
        <v>10096337</v>
      </c>
      <c r="F20" s="62" t="s">
        <v>9</v>
      </c>
      <c r="G20" s="65" t="s">
        <v>123</v>
      </c>
      <c r="H20" s="64" t="s">
        <v>84</v>
      </c>
      <c r="I20" s="66" t="s">
        <v>85</v>
      </c>
      <c r="J20" s="67" t="s">
        <v>20</v>
      </c>
      <c r="K20" s="67" t="s">
        <v>10</v>
      </c>
      <c r="L20" s="67" t="s">
        <v>17</v>
      </c>
      <c r="M20" s="313">
        <v>63.25</v>
      </c>
      <c r="N20" s="313">
        <v>67</v>
      </c>
      <c r="O20" s="317">
        <f t="shared" si="0"/>
        <v>65.125</v>
      </c>
      <c r="P20" s="309">
        <f t="shared" si="1"/>
        <v>10</v>
      </c>
      <c r="Q20" s="307">
        <v>64</v>
      </c>
      <c r="R20" s="307">
        <v>59</v>
      </c>
      <c r="S20" s="317">
        <f t="shared" si="2"/>
        <v>61.5</v>
      </c>
      <c r="T20" s="309">
        <f t="shared" si="3"/>
        <v>10</v>
      </c>
      <c r="U20" s="307">
        <v>65</v>
      </c>
      <c r="V20" s="307">
        <v>65</v>
      </c>
      <c r="W20" s="317">
        <f t="shared" si="4"/>
        <v>65</v>
      </c>
      <c r="X20" s="309">
        <f t="shared" si="5"/>
        <v>10</v>
      </c>
      <c r="Y20" s="307">
        <v>64.75</v>
      </c>
      <c r="Z20" s="307">
        <v>67</v>
      </c>
      <c r="AA20" s="317">
        <f t="shared" si="6"/>
        <v>65.875</v>
      </c>
      <c r="AB20" s="309">
        <f t="shared" si="7"/>
        <v>9</v>
      </c>
      <c r="AC20" s="307">
        <v>61.75</v>
      </c>
      <c r="AD20" s="307">
        <v>66</v>
      </c>
      <c r="AE20" s="317">
        <f t="shared" si="8"/>
        <v>63.875</v>
      </c>
      <c r="AF20" s="309">
        <f t="shared" si="9"/>
        <v>9</v>
      </c>
      <c r="AG20" s="310"/>
      <c r="AH20" s="311">
        <f t="shared" si="10"/>
        <v>63.75</v>
      </c>
      <c r="AI20" s="311">
        <f t="shared" si="11"/>
        <v>64.8</v>
      </c>
      <c r="AJ20" s="312">
        <f t="shared" si="12"/>
        <v>64.275000000000006</v>
      </c>
      <c r="AK20" s="175"/>
    </row>
    <row r="21" spans="1:37" s="225" customFormat="1" ht="33.75" customHeight="1">
      <c r="D21" s="434" t="s">
        <v>37</v>
      </c>
      <c r="E21" s="434"/>
      <c r="F21" s="434"/>
      <c r="G21" s="434"/>
      <c r="H21" s="434"/>
      <c r="K21" s="295" t="s">
        <v>376</v>
      </c>
      <c r="L21" s="295"/>
      <c r="M21" s="295"/>
      <c r="N21" s="295"/>
      <c r="O21" s="295"/>
      <c r="P21" s="295"/>
      <c r="Q21" s="295"/>
      <c r="R21" s="295"/>
      <c r="S21" s="295"/>
      <c r="T21" s="295"/>
    </row>
  </sheetData>
  <sheetProtection selectLockedCells="1" selectUnlockedCells="1"/>
  <sortState ref="A11:AK20">
    <sortCondition descending="1" ref="AJ11:AJ20"/>
  </sortState>
  <mergeCells count="28">
    <mergeCell ref="D21:H21"/>
    <mergeCell ref="Y9:AB9"/>
    <mergeCell ref="AC9:AF9"/>
    <mergeCell ref="AG9:AG10"/>
    <mergeCell ref="AH9:AI9"/>
    <mergeCell ref="M9:P9"/>
    <mergeCell ref="I9:I10"/>
    <mergeCell ref="L9:L10"/>
    <mergeCell ref="AK9:AK10"/>
    <mergeCell ref="J9:J10"/>
    <mergeCell ref="K9:K10"/>
    <mergeCell ref="AJ9:AJ10"/>
    <mergeCell ref="G5:O5"/>
    <mergeCell ref="G6:O6"/>
    <mergeCell ref="G7:L7"/>
    <mergeCell ref="A1:AJ1"/>
    <mergeCell ref="Q9:T9"/>
    <mergeCell ref="U9:X9"/>
    <mergeCell ref="A9:A10"/>
    <mergeCell ref="B9:B10"/>
    <mergeCell ref="C9:D10"/>
    <mergeCell ref="E9:E10"/>
    <mergeCell ref="A2:AJ2"/>
    <mergeCell ref="A3:AJ3"/>
    <mergeCell ref="AH8:AI8"/>
    <mergeCell ref="F9:F10"/>
    <mergeCell ref="G9:G10"/>
    <mergeCell ref="H9:H10"/>
  </mergeCells>
  <printOptions horizontalCentered="1"/>
  <pageMargins left="0.15748031496062992" right="0.27559055118110237" top="0.15748031496062992" bottom="0.19685039370078741" header="0.51181102362204722" footer="0.51181102362204722"/>
  <pageSetup paperSize="9" scale="63" firstPageNumber="0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7030A0"/>
  </sheetPr>
  <dimension ref="A1:AA23"/>
  <sheetViews>
    <sheetView view="pageBreakPreview" topLeftCell="A13" zoomScale="90" zoomScaleSheetLayoutView="90" workbookViewId="0">
      <selection activeCell="N25" sqref="N25"/>
    </sheetView>
  </sheetViews>
  <sheetFormatPr defaultRowHeight="12.75"/>
  <cols>
    <col min="1" max="1" width="5.7109375" style="122" customWidth="1"/>
    <col min="2" max="2" width="6.7109375" style="122" customWidth="1"/>
    <col min="3" max="3" width="10.7109375" style="122" customWidth="1"/>
    <col min="4" max="4" width="14.28515625" style="122" customWidth="1"/>
    <col min="5" max="5" width="21.5703125" style="122" hidden="1" customWidth="1"/>
    <col min="6" max="6" width="8" style="122" customWidth="1"/>
    <col min="7" max="7" width="17.5703125" style="122" customWidth="1"/>
    <col min="8" max="8" width="12.28515625" style="122" hidden="1" customWidth="1"/>
    <col min="9" max="9" width="13.28515625" style="122" customWidth="1"/>
    <col min="10" max="10" width="9.42578125" style="122" customWidth="1"/>
    <col min="11" max="11" width="11.7109375" style="122" customWidth="1"/>
    <col min="12" max="12" width="7.28515625" style="122" customWidth="1"/>
    <col min="13" max="15" width="9.140625" style="122"/>
    <col min="16" max="16" width="10.85546875" style="122" customWidth="1"/>
    <col min="17" max="17" width="9.140625" style="122"/>
    <col min="18" max="18" width="5.85546875" style="122" customWidth="1"/>
    <col min="19" max="19" width="8.5703125" style="122" customWidth="1"/>
    <col min="20" max="20" width="7.42578125" style="122" customWidth="1"/>
    <col min="21" max="21" width="9.140625" style="122" customWidth="1"/>
    <col min="22" max="253" width="9.140625" style="122"/>
    <col min="254" max="254" width="5.7109375" style="122" customWidth="1"/>
    <col min="255" max="255" width="16.28515625" style="122" customWidth="1"/>
    <col min="256" max="256" width="6.42578125" style="122" customWidth="1"/>
    <col min="257" max="257" width="0" style="122" hidden="1" customWidth="1"/>
    <col min="258" max="258" width="21.5703125" style="122" customWidth="1"/>
    <col min="259" max="259" width="12.28515625" style="122" customWidth="1"/>
    <col min="260" max="260" width="15.140625" style="122" customWidth="1"/>
    <col min="261" max="265" width="9.140625" style="122"/>
    <col min="266" max="266" width="5.85546875" style="122" customWidth="1"/>
    <col min="267" max="509" width="9.140625" style="122"/>
    <col min="510" max="510" width="5.7109375" style="122" customWidth="1"/>
    <col min="511" max="511" width="16.28515625" style="122" customWidth="1"/>
    <col min="512" max="512" width="6.42578125" style="122" customWidth="1"/>
    <col min="513" max="513" width="0" style="122" hidden="1" customWidth="1"/>
    <col min="514" max="514" width="21.5703125" style="122" customWidth="1"/>
    <col min="515" max="515" width="12.28515625" style="122" customWidth="1"/>
    <col min="516" max="516" width="15.140625" style="122" customWidth="1"/>
    <col min="517" max="521" width="9.140625" style="122"/>
    <col min="522" max="522" width="5.85546875" style="122" customWidth="1"/>
    <col min="523" max="765" width="9.140625" style="122"/>
    <col min="766" max="766" width="5.7109375" style="122" customWidth="1"/>
    <col min="767" max="767" width="16.28515625" style="122" customWidth="1"/>
    <col min="768" max="768" width="6.42578125" style="122" customWidth="1"/>
    <col min="769" max="769" width="0" style="122" hidden="1" customWidth="1"/>
    <col min="770" max="770" width="21.5703125" style="122" customWidth="1"/>
    <col min="771" max="771" width="12.28515625" style="122" customWidth="1"/>
    <col min="772" max="772" width="15.140625" style="122" customWidth="1"/>
    <col min="773" max="777" width="9.140625" style="122"/>
    <col min="778" max="778" width="5.85546875" style="122" customWidth="1"/>
    <col min="779" max="1021" width="9.140625" style="122"/>
    <col min="1022" max="1022" width="5.7109375" style="122" customWidth="1"/>
    <col min="1023" max="1023" width="16.28515625" style="122" customWidth="1"/>
    <col min="1024" max="1024" width="6.42578125" style="122" customWidth="1"/>
    <col min="1025" max="1025" width="0" style="122" hidden="1" customWidth="1"/>
    <col min="1026" max="1026" width="21.5703125" style="122" customWidth="1"/>
    <col min="1027" max="1027" width="12.28515625" style="122" customWidth="1"/>
    <col min="1028" max="1028" width="15.140625" style="122" customWidth="1"/>
    <col min="1029" max="1033" width="9.140625" style="122"/>
    <col min="1034" max="1034" width="5.85546875" style="122" customWidth="1"/>
    <col min="1035" max="1277" width="9.140625" style="122"/>
    <col min="1278" max="1278" width="5.7109375" style="122" customWidth="1"/>
    <col min="1279" max="1279" width="16.28515625" style="122" customWidth="1"/>
    <col min="1280" max="1280" width="6.42578125" style="122" customWidth="1"/>
    <col min="1281" max="1281" width="0" style="122" hidden="1" customWidth="1"/>
    <col min="1282" max="1282" width="21.5703125" style="122" customWidth="1"/>
    <col min="1283" max="1283" width="12.28515625" style="122" customWidth="1"/>
    <col min="1284" max="1284" width="15.140625" style="122" customWidth="1"/>
    <col min="1285" max="1289" width="9.140625" style="122"/>
    <col min="1290" max="1290" width="5.85546875" style="122" customWidth="1"/>
    <col min="1291" max="1533" width="9.140625" style="122"/>
    <col min="1534" max="1534" width="5.7109375" style="122" customWidth="1"/>
    <col min="1535" max="1535" width="16.28515625" style="122" customWidth="1"/>
    <col min="1536" max="1536" width="6.42578125" style="122" customWidth="1"/>
    <col min="1537" max="1537" width="0" style="122" hidden="1" customWidth="1"/>
    <col min="1538" max="1538" width="21.5703125" style="122" customWidth="1"/>
    <col min="1539" max="1539" width="12.28515625" style="122" customWidth="1"/>
    <col min="1540" max="1540" width="15.140625" style="122" customWidth="1"/>
    <col min="1541" max="1545" width="9.140625" style="122"/>
    <col min="1546" max="1546" width="5.85546875" style="122" customWidth="1"/>
    <col min="1547" max="1789" width="9.140625" style="122"/>
    <col min="1790" max="1790" width="5.7109375" style="122" customWidth="1"/>
    <col min="1791" max="1791" width="16.28515625" style="122" customWidth="1"/>
    <col min="1792" max="1792" width="6.42578125" style="122" customWidth="1"/>
    <col min="1793" max="1793" width="0" style="122" hidden="1" customWidth="1"/>
    <col min="1794" max="1794" width="21.5703125" style="122" customWidth="1"/>
    <col min="1795" max="1795" width="12.28515625" style="122" customWidth="1"/>
    <col min="1796" max="1796" width="15.140625" style="122" customWidth="1"/>
    <col min="1797" max="1801" width="9.140625" style="122"/>
    <col min="1802" max="1802" width="5.85546875" style="122" customWidth="1"/>
    <col min="1803" max="2045" width="9.140625" style="122"/>
    <col min="2046" max="2046" width="5.7109375" style="122" customWidth="1"/>
    <col min="2047" max="2047" width="16.28515625" style="122" customWidth="1"/>
    <col min="2048" max="2048" width="6.42578125" style="122" customWidth="1"/>
    <col min="2049" max="2049" width="0" style="122" hidden="1" customWidth="1"/>
    <col min="2050" max="2050" width="21.5703125" style="122" customWidth="1"/>
    <col min="2051" max="2051" width="12.28515625" style="122" customWidth="1"/>
    <col min="2052" max="2052" width="15.140625" style="122" customWidth="1"/>
    <col min="2053" max="2057" width="9.140625" style="122"/>
    <col min="2058" max="2058" width="5.85546875" style="122" customWidth="1"/>
    <col min="2059" max="2301" width="9.140625" style="122"/>
    <col min="2302" max="2302" width="5.7109375" style="122" customWidth="1"/>
    <col min="2303" max="2303" width="16.28515625" style="122" customWidth="1"/>
    <col min="2304" max="2304" width="6.42578125" style="122" customWidth="1"/>
    <col min="2305" max="2305" width="0" style="122" hidden="1" customWidth="1"/>
    <col min="2306" max="2306" width="21.5703125" style="122" customWidth="1"/>
    <col min="2307" max="2307" width="12.28515625" style="122" customWidth="1"/>
    <col min="2308" max="2308" width="15.140625" style="122" customWidth="1"/>
    <col min="2309" max="2313" width="9.140625" style="122"/>
    <col min="2314" max="2314" width="5.85546875" style="122" customWidth="1"/>
    <col min="2315" max="2557" width="9.140625" style="122"/>
    <col min="2558" max="2558" width="5.7109375" style="122" customWidth="1"/>
    <col min="2559" max="2559" width="16.28515625" style="122" customWidth="1"/>
    <col min="2560" max="2560" width="6.42578125" style="122" customWidth="1"/>
    <col min="2561" max="2561" width="0" style="122" hidden="1" customWidth="1"/>
    <col min="2562" max="2562" width="21.5703125" style="122" customWidth="1"/>
    <col min="2563" max="2563" width="12.28515625" style="122" customWidth="1"/>
    <col min="2564" max="2564" width="15.140625" style="122" customWidth="1"/>
    <col min="2565" max="2569" width="9.140625" style="122"/>
    <col min="2570" max="2570" width="5.85546875" style="122" customWidth="1"/>
    <col min="2571" max="2813" width="9.140625" style="122"/>
    <col min="2814" max="2814" width="5.7109375" style="122" customWidth="1"/>
    <col min="2815" max="2815" width="16.28515625" style="122" customWidth="1"/>
    <col min="2816" max="2816" width="6.42578125" style="122" customWidth="1"/>
    <col min="2817" max="2817" width="0" style="122" hidden="1" customWidth="1"/>
    <col min="2818" max="2818" width="21.5703125" style="122" customWidth="1"/>
    <col min="2819" max="2819" width="12.28515625" style="122" customWidth="1"/>
    <col min="2820" max="2820" width="15.140625" style="122" customWidth="1"/>
    <col min="2821" max="2825" width="9.140625" style="122"/>
    <col min="2826" max="2826" width="5.85546875" style="122" customWidth="1"/>
    <col min="2827" max="3069" width="9.140625" style="122"/>
    <col min="3070" max="3070" width="5.7109375" style="122" customWidth="1"/>
    <col min="3071" max="3071" width="16.28515625" style="122" customWidth="1"/>
    <col min="3072" max="3072" width="6.42578125" style="122" customWidth="1"/>
    <col min="3073" max="3073" width="0" style="122" hidden="1" customWidth="1"/>
    <col min="3074" max="3074" width="21.5703125" style="122" customWidth="1"/>
    <col min="3075" max="3075" width="12.28515625" style="122" customWidth="1"/>
    <col min="3076" max="3076" width="15.140625" style="122" customWidth="1"/>
    <col min="3077" max="3081" width="9.140625" style="122"/>
    <col min="3082" max="3082" width="5.85546875" style="122" customWidth="1"/>
    <col min="3083" max="3325" width="9.140625" style="122"/>
    <col min="3326" max="3326" width="5.7109375" style="122" customWidth="1"/>
    <col min="3327" max="3327" width="16.28515625" style="122" customWidth="1"/>
    <col min="3328" max="3328" width="6.42578125" style="122" customWidth="1"/>
    <col min="3329" max="3329" width="0" style="122" hidden="1" customWidth="1"/>
    <col min="3330" max="3330" width="21.5703125" style="122" customWidth="1"/>
    <col min="3331" max="3331" width="12.28515625" style="122" customWidth="1"/>
    <col min="3332" max="3332" width="15.140625" style="122" customWidth="1"/>
    <col min="3333" max="3337" width="9.140625" style="122"/>
    <col min="3338" max="3338" width="5.85546875" style="122" customWidth="1"/>
    <col min="3339" max="3581" width="9.140625" style="122"/>
    <col min="3582" max="3582" width="5.7109375" style="122" customWidth="1"/>
    <col min="3583" max="3583" width="16.28515625" style="122" customWidth="1"/>
    <col min="3584" max="3584" width="6.42578125" style="122" customWidth="1"/>
    <col min="3585" max="3585" width="0" style="122" hidden="1" customWidth="1"/>
    <col min="3586" max="3586" width="21.5703125" style="122" customWidth="1"/>
    <col min="3587" max="3587" width="12.28515625" style="122" customWidth="1"/>
    <col min="3588" max="3588" width="15.140625" style="122" customWidth="1"/>
    <col min="3589" max="3593" width="9.140625" style="122"/>
    <col min="3594" max="3594" width="5.85546875" style="122" customWidth="1"/>
    <col min="3595" max="3837" width="9.140625" style="122"/>
    <col min="3838" max="3838" width="5.7109375" style="122" customWidth="1"/>
    <col min="3839" max="3839" width="16.28515625" style="122" customWidth="1"/>
    <col min="3840" max="3840" width="6.42578125" style="122" customWidth="1"/>
    <col min="3841" max="3841" width="0" style="122" hidden="1" customWidth="1"/>
    <col min="3842" max="3842" width="21.5703125" style="122" customWidth="1"/>
    <col min="3843" max="3843" width="12.28515625" style="122" customWidth="1"/>
    <col min="3844" max="3844" width="15.140625" style="122" customWidth="1"/>
    <col min="3845" max="3849" width="9.140625" style="122"/>
    <col min="3850" max="3850" width="5.85546875" style="122" customWidth="1"/>
    <col min="3851" max="4093" width="9.140625" style="122"/>
    <col min="4094" max="4094" width="5.7109375" style="122" customWidth="1"/>
    <col min="4095" max="4095" width="16.28515625" style="122" customWidth="1"/>
    <col min="4096" max="4096" width="6.42578125" style="122" customWidth="1"/>
    <col min="4097" max="4097" width="0" style="122" hidden="1" customWidth="1"/>
    <col min="4098" max="4098" width="21.5703125" style="122" customWidth="1"/>
    <col min="4099" max="4099" width="12.28515625" style="122" customWidth="1"/>
    <col min="4100" max="4100" width="15.140625" style="122" customWidth="1"/>
    <col min="4101" max="4105" width="9.140625" style="122"/>
    <col min="4106" max="4106" width="5.85546875" style="122" customWidth="1"/>
    <col min="4107" max="4349" width="9.140625" style="122"/>
    <col min="4350" max="4350" width="5.7109375" style="122" customWidth="1"/>
    <col min="4351" max="4351" width="16.28515625" style="122" customWidth="1"/>
    <col min="4352" max="4352" width="6.42578125" style="122" customWidth="1"/>
    <col min="4353" max="4353" width="0" style="122" hidden="1" customWidth="1"/>
    <col min="4354" max="4354" width="21.5703125" style="122" customWidth="1"/>
    <col min="4355" max="4355" width="12.28515625" style="122" customWidth="1"/>
    <col min="4356" max="4356" width="15.140625" style="122" customWidth="1"/>
    <col min="4357" max="4361" width="9.140625" style="122"/>
    <col min="4362" max="4362" width="5.85546875" style="122" customWidth="1"/>
    <col min="4363" max="4605" width="9.140625" style="122"/>
    <col min="4606" max="4606" width="5.7109375" style="122" customWidth="1"/>
    <col min="4607" max="4607" width="16.28515625" style="122" customWidth="1"/>
    <col min="4608" max="4608" width="6.42578125" style="122" customWidth="1"/>
    <col min="4609" max="4609" width="0" style="122" hidden="1" customWidth="1"/>
    <col min="4610" max="4610" width="21.5703125" style="122" customWidth="1"/>
    <col min="4611" max="4611" width="12.28515625" style="122" customWidth="1"/>
    <col min="4612" max="4612" width="15.140625" style="122" customWidth="1"/>
    <col min="4613" max="4617" width="9.140625" style="122"/>
    <col min="4618" max="4618" width="5.85546875" style="122" customWidth="1"/>
    <col min="4619" max="4861" width="9.140625" style="122"/>
    <col min="4862" max="4862" width="5.7109375" style="122" customWidth="1"/>
    <col min="4863" max="4863" width="16.28515625" style="122" customWidth="1"/>
    <col min="4864" max="4864" width="6.42578125" style="122" customWidth="1"/>
    <col min="4865" max="4865" width="0" style="122" hidden="1" customWidth="1"/>
    <col min="4866" max="4866" width="21.5703125" style="122" customWidth="1"/>
    <col min="4867" max="4867" width="12.28515625" style="122" customWidth="1"/>
    <col min="4868" max="4868" width="15.140625" style="122" customWidth="1"/>
    <col min="4869" max="4873" width="9.140625" style="122"/>
    <col min="4874" max="4874" width="5.85546875" style="122" customWidth="1"/>
    <col min="4875" max="5117" width="9.140625" style="122"/>
    <col min="5118" max="5118" width="5.7109375" style="122" customWidth="1"/>
    <col min="5119" max="5119" width="16.28515625" style="122" customWidth="1"/>
    <col min="5120" max="5120" width="6.42578125" style="122" customWidth="1"/>
    <col min="5121" max="5121" width="0" style="122" hidden="1" customWidth="1"/>
    <col min="5122" max="5122" width="21.5703125" style="122" customWidth="1"/>
    <col min="5123" max="5123" width="12.28515625" style="122" customWidth="1"/>
    <col min="5124" max="5124" width="15.140625" style="122" customWidth="1"/>
    <col min="5125" max="5129" width="9.140625" style="122"/>
    <col min="5130" max="5130" width="5.85546875" style="122" customWidth="1"/>
    <col min="5131" max="5373" width="9.140625" style="122"/>
    <col min="5374" max="5374" width="5.7109375" style="122" customWidth="1"/>
    <col min="5375" max="5375" width="16.28515625" style="122" customWidth="1"/>
    <col min="5376" max="5376" width="6.42578125" style="122" customWidth="1"/>
    <col min="5377" max="5377" width="0" style="122" hidden="1" customWidth="1"/>
    <col min="5378" max="5378" width="21.5703125" style="122" customWidth="1"/>
    <col min="5379" max="5379" width="12.28515625" style="122" customWidth="1"/>
    <col min="5380" max="5380" width="15.140625" style="122" customWidth="1"/>
    <col min="5381" max="5385" width="9.140625" style="122"/>
    <col min="5386" max="5386" width="5.85546875" style="122" customWidth="1"/>
    <col min="5387" max="5629" width="9.140625" style="122"/>
    <col min="5630" max="5630" width="5.7109375" style="122" customWidth="1"/>
    <col min="5631" max="5631" width="16.28515625" style="122" customWidth="1"/>
    <col min="5632" max="5632" width="6.42578125" style="122" customWidth="1"/>
    <col min="5633" max="5633" width="0" style="122" hidden="1" customWidth="1"/>
    <col min="5634" max="5634" width="21.5703125" style="122" customWidth="1"/>
    <col min="5635" max="5635" width="12.28515625" style="122" customWidth="1"/>
    <col min="5636" max="5636" width="15.140625" style="122" customWidth="1"/>
    <col min="5637" max="5641" width="9.140625" style="122"/>
    <col min="5642" max="5642" width="5.85546875" style="122" customWidth="1"/>
    <col min="5643" max="5885" width="9.140625" style="122"/>
    <col min="5886" max="5886" width="5.7109375" style="122" customWidth="1"/>
    <col min="5887" max="5887" width="16.28515625" style="122" customWidth="1"/>
    <col min="5888" max="5888" width="6.42578125" style="122" customWidth="1"/>
    <col min="5889" max="5889" width="0" style="122" hidden="1" customWidth="1"/>
    <col min="5890" max="5890" width="21.5703125" style="122" customWidth="1"/>
    <col min="5891" max="5891" width="12.28515625" style="122" customWidth="1"/>
    <col min="5892" max="5892" width="15.140625" style="122" customWidth="1"/>
    <col min="5893" max="5897" width="9.140625" style="122"/>
    <col min="5898" max="5898" width="5.85546875" style="122" customWidth="1"/>
    <col min="5899" max="6141" width="9.140625" style="122"/>
    <col min="6142" max="6142" width="5.7109375" style="122" customWidth="1"/>
    <col min="6143" max="6143" width="16.28515625" style="122" customWidth="1"/>
    <col min="6144" max="6144" width="6.42578125" style="122" customWidth="1"/>
    <col min="6145" max="6145" width="0" style="122" hidden="1" customWidth="1"/>
    <col min="6146" max="6146" width="21.5703125" style="122" customWidth="1"/>
    <col min="6147" max="6147" width="12.28515625" style="122" customWidth="1"/>
    <col min="6148" max="6148" width="15.140625" style="122" customWidth="1"/>
    <col min="6149" max="6153" width="9.140625" style="122"/>
    <col min="6154" max="6154" width="5.85546875" style="122" customWidth="1"/>
    <col min="6155" max="6397" width="9.140625" style="122"/>
    <col min="6398" max="6398" width="5.7109375" style="122" customWidth="1"/>
    <col min="6399" max="6399" width="16.28515625" style="122" customWidth="1"/>
    <col min="6400" max="6400" width="6.42578125" style="122" customWidth="1"/>
    <col min="6401" max="6401" width="0" style="122" hidden="1" customWidth="1"/>
    <col min="6402" max="6402" width="21.5703125" style="122" customWidth="1"/>
    <col min="6403" max="6403" width="12.28515625" style="122" customWidth="1"/>
    <col min="6404" max="6404" width="15.140625" style="122" customWidth="1"/>
    <col min="6405" max="6409" width="9.140625" style="122"/>
    <col min="6410" max="6410" width="5.85546875" style="122" customWidth="1"/>
    <col min="6411" max="6653" width="9.140625" style="122"/>
    <col min="6654" max="6654" width="5.7109375" style="122" customWidth="1"/>
    <col min="6655" max="6655" width="16.28515625" style="122" customWidth="1"/>
    <col min="6656" max="6656" width="6.42578125" style="122" customWidth="1"/>
    <col min="6657" max="6657" width="0" style="122" hidden="1" customWidth="1"/>
    <col min="6658" max="6658" width="21.5703125" style="122" customWidth="1"/>
    <col min="6659" max="6659" width="12.28515625" style="122" customWidth="1"/>
    <col min="6660" max="6660" width="15.140625" style="122" customWidth="1"/>
    <col min="6661" max="6665" width="9.140625" style="122"/>
    <col min="6666" max="6666" width="5.85546875" style="122" customWidth="1"/>
    <col min="6667" max="6909" width="9.140625" style="122"/>
    <col min="6910" max="6910" width="5.7109375" style="122" customWidth="1"/>
    <col min="6911" max="6911" width="16.28515625" style="122" customWidth="1"/>
    <col min="6912" max="6912" width="6.42578125" style="122" customWidth="1"/>
    <col min="6913" max="6913" width="0" style="122" hidden="1" customWidth="1"/>
    <col min="6914" max="6914" width="21.5703125" style="122" customWidth="1"/>
    <col min="6915" max="6915" width="12.28515625" style="122" customWidth="1"/>
    <col min="6916" max="6916" width="15.140625" style="122" customWidth="1"/>
    <col min="6917" max="6921" width="9.140625" style="122"/>
    <col min="6922" max="6922" width="5.85546875" style="122" customWidth="1"/>
    <col min="6923" max="7165" width="9.140625" style="122"/>
    <col min="7166" max="7166" width="5.7109375" style="122" customWidth="1"/>
    <col min="7167" max="7167" width="16.28515625" style="122" customWidth="1"/>
    <col min="7168" max="7168" width="6.42578125" style="122" customWidth="1"/>
    <col min="7169" max="7169" width="0" style="122" hidden="1" customWidth="1"/>
    <col min="7170" max="7170" width="21.5703125" style="122" customWidth="1"/>
    <col min="7171" max="7171" width="12.28515625" style="122" customWidth="1"/>
    <col min="7172" max="7172" width="15.140625" style="122" customWidth="1"/>
    <col min="7173" max="7177" width="9.140625" style="122"/>
    <col min="7178" max="7178" width="5.85546875" style="122" customWidth="1"/>
    <col min="7179" max="7421" width="9.140625" style="122"/>
    <col min="7422" max="7422" width="5.7109375" style="122" customWidth="1"/>
    <col min="7423" max="7423" width="16.28515625" style="122" customWidth="1"/>
    <col min="7424" max="7424" width="6.42578125" style="122" customWidth="1"/>
    <col min="7425" max="7425" width="0" style="122" hidden="1" customWidth="1"/>
    <col min="7426" max="7426" width="21.5703125" style="122" customWidth="1"/>
    <col min="7427" max="7427" width="12.28515625" style="122" customWidth="1"/>
    <col min="7428" max="7428" width="15.140625" style="122" customWidth="1"/>
    <col min="7429" max="7433" width="9.140625" style="122"/>
    <col min="7434" max="7434" width="5.85546875" style="122" customWidth="1"/>
    <col min="7435" max="7677" width="9.140625" style="122"/>
    <col min="7678" max="7678" width="5.7109375" style="122" customWidth="1"/>
    <col min="7679" max="7679" width="16.28515625" style="122" customWidth="1"/>
    <col min="7680" max="7680" width="6.42578125" style="122" customWidth="1"/>
    <col min="7681" max="7681" width="0" style="122" hidden="1" customWidth="1"/>
    <col min="7682" max="7682" width="21.5703125" style="122" customWidth="1"/>
    <col min="7683" max="7683" width="12.28515625" style="122" customWidth="1"/>
    <col min="7684" max="7684" width="15.140625" style="122" customWidth="1"/>
    <col min="7685" max="7689" width="9.140625" style="122"/>
    <col min="7690" max="7690" width="5.85546875" style="122" customWidth="1"/>
    <col min="7691" max="7933" width="9.140625" style="122"/>
    <col min="7934" max="7934" width="5.7109375" style="122" customWidth="1"/>
    <col min="7935" max="7935" width="16.28515625" style="122" customWidth="1"/>
    <col min="7936" max="7936" width="6.42578125" style="122" customWidth="1"/>
    <col min="7937" max="7937" width="0" style="122" hidden="1" customWidth="1"/>
    <col min="7938" max="7938" width="21.5703125" style="122" customWidth="1"/>
    <col min="7939" max="7939" width="12.28515625" style="122" customWidth="1"/>
    <col min="7940" max="7940" width="15.140625" style="122" customWidth="1"/>
    <col min="7941" max="7945" width="9.140625" style="122"/>
    <col min="7946" max="7946" width="5.85546875" style="122" customWidth="1"/>
    <col min="7947" max="8189" width="9.140625" style="122"/>
    <col min="8190" max="8190" width="5.7109375" style="122" customWidth="1"/>
    <col min="8191" max="8191" width="16.28515625" style="122" customWidth="1"/>
    <col min="8192" max="8192" width="6.42578125" style="122" customWidth="1"/>
    <col min="8193" max="8193" width="0" style="122" hidden="1" customWidth="1"/>
    <col min="8194" max="8194" width="21.5703125" style="122" customWidth="1"/>
    <col min="8195" max="8195" width="12.28515625" style="122" customWidth="1"/>
    <col min="8196" max="8196" width="15.140625" style="122" customWidth="1"/>
    <col min="8197" max="8201" width="9.140625" style="122"/>
    <col min="8202" max="8202" width="5.85546875" style="122" customWidth="1"/>
    <col min="8203" max="8445" width="9.140625" style="122"/>
    <col min="8446" max="8446" width="5.7109375" style="122" customWidth="1"/>
    <col min="8447" max="8447" width="16.28515625" style="122" customWidth="1"/>
    <col min="8448" max="8448" width="6.42578125" style="122" customWidth="1"/>
    <col min="8449" max="8449" width="0" style="122" hidden="1" customWidth="1"/>
    <col min="8450" max="8450" width="21.5703125" style="122" customWidth="1"/>
    <col min="8451" max="8451" width="12.28515625" style="122" customWidth="1"/>
    <col min="8452" max="8452" width="15.140625" style="122" customWidth="1"/>
    <col min="8453" max="8457" width="9.140625" style="122"/>
    <col min="8458" max="8458" width="5.85546875" style="122" customWidth="1"/>
    <col min="8459" max="8701" width="9.140625" style="122"/>
    <col min="8702" max="8702" width="5.7109375" style="122" customWidth="1"/>
    <col min="8703" max="8703" width="16.28515625" style="122" customWidth="1"/>
    <col min="8704" max="8704" width="6.42578125" style="122" customWidth="1"/>
    <col min="8705" max="8705" width="0" style="122" hidden="1" customWidth="1"/>
    <col min="8706" max="8706" width="21.5703125" style="122" customWidth="1"/>
    <col min="8707" max="8707" width="12.28515625" style="122" customWidth="1"/>
    <col min="8708" max="8708" width="15.140625" style="122" customWidth="1"/>
    <col min="8709" max="8713" width="9.140625" style="122"/>
    <col min="8714" max="8714" width="5.85546875" style="122" customWidth="1"/>
    <col min="8715" max="8957" width="9.140625" style="122"/>
    <col min="8958" max="8958" width="5.7109375" style="122" customWidth="1"/>
    <col min="8959" max="8959" width="16.28515625" style="122" customWidth="1"/>
    <col min="8960" max="8960" width="6.42578125" style="122" customWidth="1"/>
    <col min="8961" max="8961" width="0" style="122" hidden="1" customWidth="1"/>
    <col min="8962" max="8962" width="21.5703125" style="122" customWidth="1"/>
    <col min="8963" max="8963" width="12.28515625" style="122" customWidth="1"/>
    <col min="8964" max="8964" width="15.140625" style="122" customWidth="1"/>
    <col min="8965" max="8969" width="9.140625" style="122"/>
    <col min="8970" max="8970" width="5.85546875" style="122" customWidth="1"/>
    <col min="8971" max="9213" width="9.140625" style="122"/>
    <col min="9214" max="9214" width="5.7109375" style="122" customWidth="1"/>
    <col min="9215" max="9215" width="16.28515625" style="122" customWidth="1"/>
    <col min="9216" max="9216" width="6.42578125" style="122" customWidth="1"/>
    <col min="9217" max="9217" width="0" style="122" hidden="1" customWidth="1"/>
    <col min="9218" max="9218" width="21.5703125" style="122" customWidth="1"/>
    <col min="9219" max="9219" width="12.28515625" style="122" customWidth="1"/>
    <col min="9220" max="9220" width="15.140625" style="122" customWidth="1"/>
    <col min="9221" max="9225" width="9.140625" style="122"/>
    <col min="9226" max="9226" width="5.85546875" style="122" customWidth="1"/>
    <col min="9227" max="9469" width="9.140625" style="122"/>
    <col min="9470" max="9470" width="5.7109375" style="122" customWidth="1"/>
    <col min="9471" max="9471" width="16.28515625" style="122" customWidth="1"/>
    <col min="9472" max="9472" width="6.42578125" style="122" customWidth="1"/>
    <col min="9473" max="9473" width="0" style="122" hidden="1" customWidth="1"/>
    <col min="9474" max="9474" width="21.5703125" style="122" customWidth="1"/>
    <col min="9475" max="9475" width="12.28515625" style="122" customWidth="1"/>
    <col min="9476" max="9476" width="15.140625" style="122" customWidth="1"/>
    <col min="9477" max="9481" width="9.140625" style="122"/>
    <col min="9482" max="9482" width="5.85546875" style="122" customWidth="1"/>
    <col min="9483" max="9725" width="9.140625" style="122"/>
    <col min="9726" max="9726" width="5.7109375" style="122" customWidth="1"/>
    <col min="9727" max="9727" width="16.28515625" style="122" customWidth="1"/>
    <col min="9728" max="9728" width="6.42578125" style="122" customWidth="1"/>
    <col min="9729" max="9729" width="0" style="122" hidden="1" customWidth="1"/>
    <col min="9730" max="9730" width="21.5703125" style="122" customWidth="1"/>
    <col min="9731" max="9731" width="12.28515625" style="122" customWidth="1"/>
    <col min="9732" max="9732" width="15.140625" style="122" customWidth="1"/>
    <col min="9733" max="9737" width="9.140625" style="122"/>
    <col min="9738" max="9738" width="5.85546875" style="122" customWidth="1"/>
    <col min="9739" max="9981" width="9.140625" style="122"/>
    <col min="9982" max="9982" width="5.7109375" style="122" customWidth="1"/>
    <col min="9983" max="9983" width="16.28515625" style="122" customWidth="1"/>
    <col min="9984" max="9984" width="6.42578125" style="122" customWidth="1"/>
    <col min="9985" max="9985" width="0" style="122" hidden="1" customWidth="1"/>
    <col min="9986" max="9986" width="21.5703125" style="122" customWidth="1"/>
    <col min="9987" max="9987" width="12.28515625" style="122" customWidth="1"/>
    <col min="9988" max="9988" width="15.140625" style="122" customWidth="1"/>
    <col min="9989" max="9993" width="9.140625" style="122"/>
    <col min="9994" max="9994" width="5.85546875" style="122" customWidth="1"/>
    <col min="9995" max="10237" width="9.140625" style="122"/>
    <col min="10238" max="10238" width="5.7109375" style="122" customWidth="1"/>
    <col min="10239" max="10239" width="16.28515625" style="122" customWidth="1"/>
    <col min="10240" max="10240" width="6.42578125" style="122" customWidth="1"/>
    <col min="10241" max="10241" width="0" style="122" hidden="1" customWidth="1"/>
    <col min="10242" max="10242" width="21.5703125" style="122" customWidth="1"/>
    <col min="10243" max="10243" width="12.28515625" style="122" customWidth="1"/>
    <col min="10244" max="10244" width="15.140625" style="122" customWidth="1"/>
    <col min="10245" max="10249" width="9.140625" style="122"/>
    <col min="10250" max="10250" width="5.85546875" style="122" customWidth="1"/>
    <col min="10251" max="10493" width="9.140625" style="122"/>
    <col min="10494" max="10494" width="5.7109375" style="122" customWidth="1"/>
    <col min="10495" max="10495" width="16.28515625" style="122" customWidth="1"/>
    <col min="10496" max="10496" width="6.42578125" style="122" customWidth="1"/>
    <col min="10497" max="10497" width="0" style="122" hidden="1" customWidth="1"/>
    <col min="10498" max="10498" width="21.5703125" style="122" customWidth="1"/>
    <col min="10499" max="10499" width="12.28515625" style="122" customWidth="1"/>
    <col min="10500" max="10500" width="15.140625" style="122" customWidth="1"/>
    <col min="10501" max="10505" width="9.140625" style="122"/>
    <col min="10506" max="10506" width="5.85546875" style="122" customWidth="1"/>
    <col min="10507" max="10749" width="9.140625" style="122"/>
    <col min="10750" max="10750" width="5.7109375" style="122" customWidth="1"/>
    <col min="10751" max="10751" width="16.28515625" style="122" customWidth="1"/>
    <col min="10752" max="10752" width="6.42578125" style="122" customWidth="1"/>
    <col min="10753" max="10753" width="0" style="122" hidden="1" customWidth="1"/>
    <col min="10754" max="10754" width="21.5703125" style="122" customWidth="1"/>
    <col min="10755" max="10755" width="12.28515625" style="122" customWidth="1"/>
    <col min="10756" max="10756" width="15.140625" style="122" customWidth="1"/>
    <col min="10757" max="10761" width="9.140625" style="122"/>
    <col min="10762" max="10762" width="5.85546875" style="122" customWidth="1"/>
    <col min="10763" max="11005" width="9.140625" style="122"/>
    <col min="11006" max="11006" width="5.7109375" style="122" customWidth="1"/>
    <col min="11007" max="11007" width="16.28515625" style="122" customWidth="1"/>
    <col min="11008" max="11008" width="6.42578125" style="122" customWidth="1"/>
    <col min="11009" max="11009" width="0" style="122" hidden="1" customWidth="1"/>
    <col min="11010" max="11010" width="21.5703125" style="122" customWidth="1"/>
    <col min="11011" max="11011" width="12.28515625" style="122" customWidth="1"/>
    <col min="11012" max="11012" width="15.140625" style="122" customWidth="1"/>
    <col min="11013" max="11017" width="9.140625" style="122"/>
    <col min="11018" max="11018" width="5.85546875" style="122" customWidth="1"/>
    <col min="11019" max="11261" width="9.140625" style="122"/>
    <col min="11262" max="11262" width="5.7109375" style="122" customWidth="1"/>
    <col min="11263" max="11263" width="16.28515625" style="122" customWidth="1"/>
    <col min="11264" max="11264" width="6.42578125" style="122" customWidth="1"/>
    <col min="11265" max="11265" width="0" style="122" hidden="1" customWidth="1"/>
    <col min="11266" max="11266" width="21.5703125" style="122" customWidth="1"/>
    <col min="11267" max="11267" width="12.28515625" style="122" customWidth="1"/>
    <col min="11268" max="11268" width="15.140625" style="122" customWidth="1"/>
    <col min="11269" max="11273" width="9.140625" style="122"/>
    <col min="11274" max="11274" width="5.85546875" style="122" customWidth="1"/>
    <col min="11275" max="11517" width="9.140625" style="122"/>
    <col min="11518" max="11518" width="5.7109375" style="122" customWidth="1"/>
    <col min="11519" max="11519" width="16.28515625" style="122" customWidth="1"/>
    <col min="11520" max="11520" width="6.42578125" style="122" customWidth="1"/>
    <col min="11521" max="11521" width="0" style="122" hidden="1" customWidth="1"/>
    <col min="11522" max="11522" width="21.5703125" style="122" customWidth="1"/>
    <col min="11523" max="11523" width="12.28515625" style="122" customWidth="1"/>
    <col min="11524" max="11524" width="15.140625" style="122" customWidth="1"/>
    <col min="11525" max="11529" width="9.140625" style="122"/>
    <col min="11530" max="11530" width="5.85546875" style="122" customWidth="1"/>
    <col min="11531" max="11773" width="9.140625" style="122"/>
    <col min="11774" max="11774" width="5.7109375" style="122" customWidth="1"/>
    <col min="11775" max="11775" width="16.28515625" style="122" customWidth="1"/>
    <col min="11776" max="11776" width="6.42578125" style="122" customWidth="1"/>
    <col min="11777" max="11777" width="0" style="122" hidden="1" customWidth="1"/>
    <col min="11778" max="11778" width="21.5703125" style="122" customWidth="1"/>
    <col min="11779" max="11779" width="12.28515625" style="122" customWidth="1"/>
    <col min="11780" max="11780" width="15.140625" style="122" customWidth="1"/>
    <col min="11781" max="11785" width="9.140625" style="122"/>
    <col min="11786" max="11786" width="5.85546875" style="122" customWidth="1"/>
    <col min="11787" max="12029" width="9.140625" style="122"/>
    <col min="12030" max="12030" width="5.7109375" style="122" customWidth="1"/>
    <col min="12031" max="12031" width="16.28515625" style="122" customWidth="1"/>
    <col min="12032" max="12032" width="6.42578125" style="122" customWidth="1"/>
    <col min="12033" max="12033" width="0" style="122" hidden="1" customWidth="1"/>
    <col min="12034" max="12034" width="21.5703125" style="122" customWidth="1"/>
    <col min="12035" max="12035" width="12.28515625" style="122" customWidth="1"/>
    <col min="12036" max="12036" width="15.140625" style="122" customWidth="1"/>
    <col min="12037" max="12041" width="9.140625" style="122"/>
    <col min="12042" max="12042" width="5.85546875" style="122" customWidth="1"/>
    <col min="12043" max="12285" width="9.140625" style="122"/>
    <col min="12286" max="12286" width="5.7109375" style="122" customWidth="1"/>
    <col min="12287" max="12287" width="16.28515625" style="122" customWidth="1"/>
    <col min="12288" max="12288" width="6.42578125" style="122" customWidth="1"/>
    <col min="12289" max="12289" width="0" style="122" hidden="1" customWidth="1"/>
    <col min="12290" max="12290" width="21.5703125" style="122" customWidth="1"/>
    <col min="12291" max="12291" width="12.28515625" style="122" customWidth="1"/>
    <col min="12292" max="12292" width="15.140625" style="122" customWidth="1"/>
    <col min="12293" max="12297" width="9.140625" style="122"/>
    <col min="12298" max="12298" width="5.85546875" style="122" customWidth="1"/>
    <col min="12299" max="12541" width="9.140625" style="122"/>
    <col min="12542" max="12542" width="5.7109375" style="122" customWidth="1"/>
    <col min="12543" max="12543" width="16.28515625" style="122" customWidth="1"/>
    <col min="12544" max="12544" width="6.42578125" style="122" customWidth="1"/>
    <col min="12545" max="12545" width="0" style="122" hidden="1" customWidth="1"/>
    <col min="12546" max="12546" width="21.5703125" style="122" customWidth="1"/>
    <col min="12547" max="12547" width="12.28515625" style="122" customWidth="1"/>
    <col min="12548" max="12548" width="15.140625" style="122" customWidth="1"/>
    <col min="12549" max="12553" width="9.140625" style="122"/>
    <col min="12554" max="12554" width="5.85546875" style="122" customWidth="1"/>
    <col min="12555" max="12797" width="9.140625" style="122"/>
    <col min="12798" max="12798" width="5.7109375" style="122" customWidth="1"/>
    <col min="12799" max="12799" width="16.28515625" style="122" customWidth="1"/>
    <col min="12800" max="12800" width="6.42578125" style="122" customWidth="1"/>
    <col min="12801" max="12801" width="0" style="122" hidden="1" customWidth="1"/>
    <col min="12802" max="12802" width="21.5703125" style="122" customWidth="1"/>
    <col min="12803" max="12803" width="12.28515625" style="122" customWidth="1"/>
    <col min="12804" max="12804" width="15.140625" style="122" customWidth="1"/>
    <col min="12805" max="12809" width="9.140625" style="122"/>
    <col min="12810" max="12810" width="5.85546875" style="122" customWidth="1"/>
    <col min="12811" max="13053" width="9.140625" style="122"/>
    <col min="13054" max="13054" width="5.7109375" style="122" customWidth="1"/>
    <col min="13055" max="13055" width="16.28515625" style="122" customWidth="1"/>
    <col min="13056" max="13056" width="6.42578125" style="122" customWidth="1"/>
    <col min="13057" max="13057" width="0" style="122" hidden="1" customWidth="1"/>
    <col min="13058" max="13058" width="21.5703125" style="122" customWidth="1"/>
    <col min="13059" max="13059" width="12.28515625" style="122" customWidth="1"/>
    <col min="13060" max="13060" width="15.140625" style="122" customWidth="1"/>
    <col min="13061" max="13065" width="9.140625" style="122"/>
    <col min="13066" max="13066" width="5.85546875" style="122" customWidth="1"/>
    <col min="13067" max="13309" width="9.140625" style="122"/>
    <col min="13310" max="13310" width="5.7109375" style="122" customWidth="1"/>
    <col min="13311" max="13311" width="16.28515625" style="122" customWidth="1"/>
    <col min="13312" max="13312" width="6.42578125" style="122" customWidth="1"/>
    <col min="13313" max="13313" width="0" style="122" hidden="1" customWidth="1"/>
    <col min="13314" max="13314" width="21.5703125" style="122" customWidth="1"/>
    <col min="13315" max="13315" width="12.28515625" style="122" customWidth="1"/>
    <col min="13316" max="13316" width="15.140625" style="122" customWidth="1"/>
    <col min="13317" max="13321" width="9.140625" style="122"/>
    <col min="13322" max="13322" width="5.85546875" style="122" customWidth="1"/>
    <col min="13323" max="13565" width="9.140625" style="122"/>
    <col min="13566" max="13566" width="5.7109375" style="122" customWidth="1"/>
    <col min="13567" max="13567" width="16.28515625" style="122" customWidth="1"/>
    <col min="13568" max="13568" width="6.42578125" style="122" customWidth="1"/>
    <col min="13569" max="13569" width="0" style="122" hidden="1" customWidth="1"/>
    <col min="13570" max="13570" width="21.5703125" style="122" customWidth="1"/>
    <col min="13571" max="13571" width="12.28515625" style="122" customWidth="1"/>
    <col min="13572" max="13572" width="15.140625" style="122" customWidth="1"/>
    <col min="13573" max="13577" width="9.140625" style="122"/>
    <col min="13578" max="13578" width="5.85546875" style="122" customWidth="1"/>
    <col min="13579" max="13821" width="9.140625" style="122"/>
    <col min="13822" max="13822" width="5.7109375" style="122" customWidth="1"/>
    <col min="13823" max="13823" width="16.28515625" style="122" customWidth="1"/>
    <col min="13824" max="13824" width="6.42578125" style="122" customWidth="1"/>
    <col min="13825" max="13825" width="0" style="122" hidden="1" customWidth="1"/>
    <col min="13826" max="13826" width="21.5703125" style="122" customWidth="1"/>
    <col min="13827" max="13827" width="12.28515625" style="122" customWidth="1"/>
    <col min="13828" max="13828" width="15.140625" style="122" customWidth="1"/>
    <col min="13829" max="13833" width="9.140625" style="122"/>
    <col min="13834" max="13834" width="5.85546875" style="122" customWidth="1"/>
    <col min="13835" max="14077" width="9.140625" style="122"/>
    <col min="14078" max="14078" width="5.7109375" style="122" customWidth="1"/>
    <col min="14079" max="14079" width="16.28515625" style="122" customWidth="1"/>
    <col min="14080" max="14080" width="6.42578125" style="122" customWidth="1"/>
    <col min="14081" max="14081" width="0" style="122" hidden="1" customWidth="1"/>
    <col min="14082" max="14082" width="21.5703125" style="122" customWidth="1"/>
    <col min="14083" max="14083" width="12.28515625" style="122" customWidth="1"/>
    <col min="14084" max="14084" width="15.140625" style="122" customWidth="1"/>
    <col min="14085" max="14089" width="9.140625" style="122"/>
    <col min="14090" max="14090" width="5.85546875" style="122" customWidth="1"/>
    <col min="14091" max="14333" width="9.140625" style="122"/>
    <col min="14334" max="14334" width="5.7109375" style="122" customWidth="1"/>
    <col min="14335" max="14335" width="16.28515625" style="122" customWidth="1"/>
    <col min="14336" max="14336" width="6.42578125" style="122" customWidth="1"/>
    <col min="14337" max="14337" width="0" style="122" hidden="1" customWidth="1"/>
    <col min="14338" max="14338" width="21.5703125" style="122" customWidth="1"/>
    <col min="14339" max="14339" width="12.28515625" style="122" customWidth="1"/>
    <col min="14340" max="14340" width="15.140625" style="122" customWidth="1"/>
    <col min="14341" max="14345" width="9.140625" style="122"/>
    <col min="14346" max="14346" width="5.85546875" style="122" customWidth="1"/>
    <col min="14347" max="14589" width="9.140625" style="122"/>
    <col min="14590" max="14590" width="5.7109375" style="122" customWidth="1"/>
    <col min="14591" max="14591" width="16.28515625" style="122" customWidth="1"/>
    <col min="14592" max="14592" width="6.42578125" style="122" customWidth="1"/>
    <col min="14593" max="14593" width="0" style="122" hidden="1" customWidth="1"/>
    <col min="14594" max="14594" width="21.5703125" style="122" customWidth="1"/>
    <col min="14595" max="14595" width="12.28515625" style="122" customWidth="1"/>
    <col min="14596" max="14596" width="15.140625" style="122" customWidth="1"/>
    <col min="14597" max="14601" width="9.140625" style="122"/>
    <col min="14602" max="14602" width="5.85546875" style="122" customWidth="1"/>
    <col min="14603" max="14845" width="9.140625" style="122"/>
    <col min="14846" max="14846" width="5.7109375" style="122" customWidth="1"/>
    <col min="14847" max="14847" width="16.28515625" style="122" customWidth="1"/>
    <col min="14848" max="14848" width="6.42578125" style="122" customWidth="1"/>
    <col min="14849" max="14849" width="0" style="122" hidden="1" customWidth="1"/>
    <col min="14850" max="14850" width="21.5703125" style="122" customWidth="1"/>
    <col min="14851" max="14851" width="12.28515625" style="122" customWidth="1"/>
    <col min="14852" max="14852" width="15.140625" style="122" customWidth="1"/>
    <col min="14853" max="14857" width="9.140625" style="122"/>
    <col min="14858" max="14858" width="5.85546875" style="122" customWidth="1"/>
    <col min="14859" max="15101" width="9.140625" style="122"/>
    <col min="15102" max="15102" width="5.7109375" style="122" customWidth="1"/>
    <col min="15103" max="15103" width="16.28515625" style="122" customWidth="1"/>
    <col min="15104" max="15104" width="6.42578125" style="122" customWidth="1"/>
    <col min="15105" max="15105" width="0" style="122" hidden="1" customWidth="1"/>
    <col min="15106" max="15106" width="21.5703125" style="122" customWidth="1"/>
    <col min="15107" max="15107" width="12.28515625" style="122" customWidth="1"/>
    <col min="15108" max="15108" width="15.140625" style="122" customWidth="1"/>
    <col min="15109" max="15113" width="9.140625" style="122"/>
    <col min="15114" max="15114" width="5.85546875" style="122" customWidth="1"/>
    <col min="15115" max="15357" width="9.140625" style="122"/>
    <col min="15358" max="15358" width="5.7109375" style="122" customWidth="1"/>
    <col min="15359" max="15359" width="16.28515625" style="122" customWidth="1"/>
    <col min="15360" max="15360" width="6.42578125" style="122" customWidth="1"/>
    <col min="15361" max="15361" width="0" style="122" hidden="1" customWidth="1"/>
    <col min="15362" max="15362" width="21.5703125" style="122" customWidth="1"/>
    <col min="15363" max="15363" width="12.28515625" style="122" customWidth="1"/>
    <col min="15364" max="15364" width="15.140625" style="122" customWidth="1"/>
    <col min="15365" max="15369" width="9.140625" style="122"/>
    <col min="15370" max="15370" width="5.85546875" style="122" customWidth="1"/>
    <col min="15371" max="15613" width="9.140625" style="122"/>
    <col min="15614" max="15614" width="5.7109375" style="122" customWidth="1"/>
    <col min="15615" max="15615" width="16.28515625" style="122" customWidth="1"/>
    <col min="15616" max="15616" width="6.42578125" style="122" customWidth="1"/>
    <col min="15617" max="15617" width="0" style="122" hidden="1" customWidth="1"/>
    <col min="15618" max="15618" width="21.5703125" style="122" customWidth="1"/>
    <col min="15619" max="15619" width="12.28515625" style="122" customWidth="1"/>
    <col min="15620" max="15620" width="15.140625" style="122" customWidth="1"/>
    <col min="15621" max="15625" width="9.140625" style="122"/>
    <col min="15626" max="15626" width="5.85546875" style="122" customWidth="1"/>
    <col min="15627" max="15869" width="9.140625" style="122"/>
    <col min="15870" max="15870" width="5.7109375" style="122" customWidth="1"/>
    <col min="15871" max="15871" width="16.28515625" style="122" customWidth="1"/>
    <col min="15872" max="15872" width="6.42578125" style="122" customWidth="1"/>
    <col min="15873" max="15873" width="0" style="122" hidden="1" customWidth="1"/>
    <col min="15874" max="15874" width="21.5703125" style="122" customWidth="1"/>
    <col min="15875" max="15875" width="12.28515625" style="122" customWidth="1"/>
    <col min="15876" max="15876" width="15.140625" style="122" customWidth="1"/>
    <col min="15877" max="15881" width="9.140625" style="122"/>
    <col min="15882" max="15882" width="5.85546875" style="122" customWidth="1"/>
    <col min="15883" max="16125" width="9.140625" style="122"/>
    <col min="16126" max="16126" width="5.7109375" style="122" customWidth="1"/>
    <col min="16127" max="16127" width="16.28515625" style="122" customWidth="1"/>
    <col min="16128" max="16128" width="6.42578125" style="122" customWidth="1"/>
    <col min="16129" max="16129" width="0" style="122" hidden="1" customWidth="1"/>
    <col min="16130" max="16130" width="21.5703125" style="122" customWidth="1"/>
    <col min="16131" max="16131" width="12.28515625" style="122" customWidth="1"/>
    <col min="16132" max="16132" width="15.140625" style="122" customWidth="1"/>
    <col min="16133" max="16137" width="9.140625" style="122"/>
    <col min="16138" max="16138" width="5.85546875" style="122" customWidth="1"/>
    <col min="16139" max="16384" width="9.140625" style="122"/>
  </cols>
  <sheetData>
    <row r="1" spans="1:27" ht="28.35" customHeight="1">
      <c r="A1" s="319" t="s">
        <v>92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131"/>
      <c r="V1" s="132"/>
      <c r="W1" s="132"/>
      <c r="X1" s="132"/>
      <c r="Y1" s="132"/>
      <c r="Z1" s="132"/>
      <c r="AA1" s="132"/>
    </row>
    <row r="2" spans="1:27">
      <c r="A2" s="368" t="s">
        <v>23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119"/>
      <c r="V2" s="133"/>
      <c r="W2" s="133"/>
      <c r="X2" s="133"/>
      <c r="Y2" s="133"/>
      <c r="Z2" s="133"/>
      <c r="AA2" s="133"/>
    </row>
    <row r="3" spans="1:27" ht="20.25">
      <c r="A3" s="396" t="s">
        <v>264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134"/>
      <c r="V3" s="134"/>
      <c r="W3" s="134"/>
      <c r="X3" s="134"/>
      <c r="Y3" s="135"/>
      <c r="Z3" s="136"/>
      <c r="AA3" s="117"/>
    </row>
    <row r="4" spans="1:27" ht="15.75" customHeight="1">
      <c r="A4" s="85"/>
      <c r="B4" s="60"/>
      <c r="C4" s="85" t="s">
        <v>25</v>
      </c>
      <c r="D4" s="119" t="s">
        <v>293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</row>
    <row r="5" spans="1:27" s="130" customFormat="1" ht="20.85" customHeight="1">
      <c r="A5" s="97" t="s">
        <v>71</v>
      </c>
      <c r="B5" s="98"/>
      <c r="C5" s="98"/>
      <c r="D5" s="98"/>
      <c r="E5" s="98"/>
      <c r="F5" s="99"/>
      <c r="G5" s="99"/>
      <c r="H5" s="99"/>
      <c r="I5" s="99"/>
      <c r="J5" s="99"/>
      <c r="K5" s="99"/>
      <c r="L5" s="99"/>
      <c r="M5" s="99"/>
      <c r="N5" s="100"/>
      <c r="O5" s="60"/>
      <c r="P5" s="99"/>
      <c r="Q5" s="99"/>
      <c r="R5" s="99"/>
      <c r="S5" s="404">
        <v>43707</v>
      </c>
      <c r="T5" s="404"/>
      <c r="U5" s="99"/>
      <c r="V5" s="99"/>
      <c r="W5" s="101"/>
      <c r="X5" s="99"/>
      <c r="Y5" s="99"/>
      <c r="Z5" s="101"/>
      <c r="AA5" s="60"/>
    </row>
    <row r="6" spans="1:27" ht="38.25" customHeight="1">
      <c r="A6" s="363" t="s">
        <v>27</v>
      </c>
      <c r="B6" s="361" t="s">
        <v>29</v>
      </c>
      <c r="C6" s="362" t="s">
        <v>266</v>
      </c>
      <c r="D6" s="362"/>
      <c r="E6" s="362" t="s">
        <v>1</v>
      </c>
      <c r="F6" s="379" t="s">
        <v>2</v>
      </c>
      <c r="G6" s="362" t="s">
        <v>267</v>
      </c>
      <c r="H6" s="380" t="s">
        <v>3</v>
      </c>
      <c r="I6" s="380" t="s">
        <v>268</v>
      </c>
      <c r="J6" s="381" t="s">
        <v>269</v>
      </c>
      <c r="K6" s="381" t="s">
        <v>270</v>
      </c>
      <c r="L6" s="402" t="s">
        <v>271</v>
      </c>
      <c r="M6" s="394" t="s">
        <v>290</v>
      </c>
      <c r="N6" s="395" t="s">
        <v>291</v>
      </c>
      <c r="O6" s="394" t="s">
        <v>292</v>
      </c>
      <c r="P6" s="395" t="s">
        <v>364</v>
      </c>
      <c r="Q6" s="395" t="s">
        <v>365</v>
      </c>
      <c r="R6" s="358" t="s">
        <v>63</v>
      </c>
      <c r="S6" s="359" t="s">
        <v>39</v>
      </c>
      <c r="T6" s="392" t="s">
        <v>36</v>
      </c>
      <c r="U6" s="385" t="s">
        <v>72</v>
      </c>
    </row>
    <row r="7" spans="1:27" ht="21.75" customHeight="1">
      <c r="A7" s="363"/>
      <c r="B7" s="361"/>
      <c r="C7" s="362"/>
      <c r="D7" s="362"/>
      <c r="E7" s="362"/>
      <c r="F7" s="379"/>
      <c r="G7" s="362"/>
      <c r="H7" s="380"/>
      <c r="I7" s="380"/>
      <c r="J7" s="381"/>
      <c r="K7" s="381"/>
      <c r="L7" s="402"/>
      <c r="M7" s="394"/>
      <c r="N7" s="395"/>
      <c r="O7" s="394"/>
      <c r="P7" s="395"/>
      <c r="Q7" s="395"/>
      <c r="R7" s="358"/>
      <c r="S7" s="359"/>
      <c r="T7" s="393"/>
      <c r="U7" s="403"/>
    </row>
    <row r="8" spans="1:27" ht="42" customHeight="1">
      <c r="A8" s="129">
        <v>1</v>
      </c>
      <c r="B8" s="62">
        <v>17</v>
      </c>
      <c r="C8" s="63" t="s">
        <v>148</v>
      </c>
      <c r="D8" s="63" t="s">
        <v>257</v>
      </c>
      <c r="E8" s="64">
        <v>10060972</v>
      </c>
      <c r="F8" s="62" t="s">
        <v>4</v>
      </c>
      <c r="G8" s="179" t="s">
        <v>329</v>
      </c>
      <c r="H8" s="64" t="s">
        <v>259</v>
      </c>
      <c r="I8" s="178" t="s">
        <v>59</v>
      </c>
      <c r="J8" s="67" t="s">
        <v>53</v>
      </c>
      <c r="K8" s="67" t="s">
        <v>65</v>
      </c>
      <c r="L8" s="75" t="s">
        <v>244</v>
      </c>
      <c r="M8" s="194">
        <v>9</v>
      </c>
      <c r="N8" s="194">
        <v>7.1</v>
      </c>
      <c r="O8" s="195">
        <v>8.4</v>
      </c>
      <c r="P8" s="196">
        <v>8</v>
      </c>
      <c r="Q8" s="196">
        <v>8.3000000000000007</v>
      </c>
      <c r="R8" s="188"/>
      <c r="S8" s="189">
        <f t="shared" ref="S8:S14" si="0">Q8+P8+O8+N8+M8</f>
        <v>40.800000000000004</v>
      </c>
      <c r="T8" s="190">
        <f t="shared" ref="T8:T14" si="1">(S8/5)*10</f>
        <v>81.599999999999994</v>
      </c>
      <c r="U8" s="193">
        <v>136</v>
      </c>
    </row>
    <row r="9" spans="1:27" ht="42" customHeight="1">
      <c r="A9" s="129">
        <v>2</v>
      </c>
      <c r="B9" s="62">
        <v>9</v>
      </c>
      <c r="C9" s="63" t="s">
        <v>128</v>
      </c>
      <c r="D9" s="63" t="s">
        <v>129</v>
      </c>
      <c r="E9" s="64">
        <v>10140758</v>
      </c>
      <c r="F9" s="62" t="s">
        <v>4</v>
      </c>
      <c r="G9" s="65" t="s">
        <v>240</v>
      </c>
      <c r="H9" s="64" t="s">
        <v>241</v>
      </c>
      <c r="I9" s="178" t="s">
        <v>132</v>
      </c>
      <c r="J9" s="67" t="s">
        <v>69</v>
      </c>
      <c r="K9" s="67" t="s">
        <v>6</v>
      </c>
      <c r="L9" s="67" t="s">
        <v>221</v>
      </c>
      <c r="M9" s="197">
        <v>8</v>
      </c>
      <c r="N9" s="197">
        <v>8.5</v>
      </c>
      <c r="O9" s="198">
        <v>7.2</v>
      </c>
      <c r="P9" s="199">
        <v>7</v>
      </c>
      <c r="Q9" s="199">
        <v>7.8</v>
      </c>
      <c r="R9" s="192"/>
      <c r="S9" s="189">
        <f t="shared" si="0"/>
        <v>38.5</v>
      </c>
      <c r="T9" s="190">
        <f t="shared" si="1"/>
        <v>77</v>
      </c>
      <c r="U9" s="193">
        <v>96</v>
      </c>
    </row>
    <row r="10" spans="1:27" ht="42" customHeight="1">
      <c r="A10" s="129">
        <v>3</v>
      </c>
      <c r="B10" s="62">
        <v>35</v>
      </c>
      <c r="C10" s="63" t="s">
        <v>265</v>
      </c>
      <c r="D10" s="63" t="s">
        <v>249</v>
      </c>
      <c r="E10" s="64">
        <v>10044428</v>
      </c>
      <c r="F10" s="62" t="s">
        <v>9</v>
      </c>
      <c r="G10" s="65" t="s">
        <v>250</v>
      </c>
      <c r="H10" s="64" t="s">
        <v>251</v>
      </c>
      <c r="I10" s="178" t="s">
        <v>363</v>
      </c>
      <c r="J10" s="67" t="s">
        <v>252</v>
      </c>
      <c r="K10" s="67" t="s">
        <v>79</v>
      </c>
      <c r="L10" s="67" t="s">
        <v>253</v>
      </c>
      <c r="M10" s="197">
        <v>7.4</v>
      </c>
      <c r="N10" s="197">
        <v>7.3</v>
      </c>
      <c r="O10" s="198">
        <v>7.5</v>
      </c>
      <c r="P10" s="199">
        <v>7.2</v>
      </c>
      <c r="Q10" s="199">
        <v>7.3</v>
      </c>
      <c r="R10" s="192"/>
      <c r="S10" s="189">
        <f t="shared" si="0"/>
        <v>36.700000000000003</v>
      </c>
      <c r="T10" s="190">
        <f t="shared" si="1"/>
        <v>73.400000000000006</v>
      </c>
      <c r="U10" s="193">
        <v>76</v>
      </c>
    </row>
    <row r="11" spans="1:27" ht="42" customHeight="1">
      <c r="A11" s="129">
        <v>4</v>
      </c>
      <c r="B11" s="62">
        <v>10</v>
      </c>
      <c r="C11" s="63" t="s">
        <v>128</v>
      </c>
      <c r="D11" s="63" t="s">
        <v>129</v>
      </c>
      <c r="E11" s="64">
        <v>10140758</v>
      </c>
      <c r="F11" s="62" t="s">
        <v>4</v>
      </c>
      <c r="G11" s="65" t="s">
        <v>242</v>
      </c>
      <c r="H11" s="64" t="s">
        <v>243</v>
      </c>
      <c r="I11" s="178" t="s">
        <v>132</v>
      </c>
      <c r="J11" s="67" t="s">
        <v>14</v>
      </c>
      <c r="K11" s="67" t="s">
        <v>8</v>
      </c>
      <c r="L11" s="75" t="s">
        <v>244</v>
      </c>
      <c r="M11" s="197">
        <v>6.7</v>
      </c>
      <c r="N11" s="197">
        <v>7.4</v>
      </c>
      <c r="O11" s="198">
        <v>7.3</v>
      </c>
      <c r="P11" s="199">
        <v>7.5</v>
      </c>
      <c r="Q11" s="199">
        <v>7.4</v>
      </c>
      <c r="R11" s="192"/>
      <c r="S11" s="189">
        <f t="shared" si="0"/>
        <v>36.300000000000004</v>
      </c>
      <c r="T11" s="190">
        <f t="shared" si="1"/>
        <v>72.600000000000009</v>
      </c>
      <c r="U11" s="193">
        <v>56</v>
      </c>
    </row>
    <row r="12" spans="1:27" ht="42" customHeight="1">
      <c r="A12" s="129">
        <v>5</v>
      </c>
      <c r="B12" s="62">
        <v>8</v>
      </c>
      <c r="C12" s="63" t="s">
        <v>217</v>
      </c>
      <c r="D12" s="63" t="s">
        <v>218</v>
      </c>
      <c r="E12" s="64">
        <v>10102074</v>
      </c>
      <c r="F12" s="62" t="s">
        <v>9</v>
      </c>
      <c r="G12" s="65" t="s">
        <v>219</v>
      </c>
      <c r="H12" s="64" t="s">
        <v>220</v>
      </c>
      <c r="I12" s="178" t="s">
        <v>132</v>
      </c>
      <c r="J12" s="67" t="s">
        <v>69</v>
      </c>
      <c r="K12" s="67" t="s">
        <v>6</v>
      </c>
      <c r="L12" s="67" t="s">
        <v>221</v>
      </c>
      <c r="M12" s="197">
        <v>6.9</v>
      </c>
      <c r="N12" s="197">
        <v>7.2</v>
      </c>
      <c r="O12" s="198">
        <v>7.3</v>
      </c>
      <c r="P12" s="199">
        <v>7.2</v>
      </c>
      <c r="Q12" s="199">
        <v>7.2</v>
      </c>
      <c r="R12" s="192"/>
      <c r="S12" s="189">
        <f t="shared" si="0"/>
        <v>35.799999999999997</v>
      </c>
      <c r="T12" s="190">
        <f t="shared" si="1"/>
        <v>71.599999999999994</v>
      </c>
      <c r="U12" s="193">
        <v>36</v>
      </c>
    </row>
    <row r="13" spans="1:27" ht="42" customHeight="1">
      <c r="A13" s="129">
        <v>6</v>
      </c>
      <c r="B13" s="62">
        <v>31</v>
      </c>
      <c r="C13" s="63" t="s">
        <v>236</v>
      </c>
      <c r="D13" s="63" t="s">
        <v>165</v>
      </c>
      <c r="E13" s="64">
        <v>10118949</v>
      </c>
      <c r="F13" s="62" t="s">
        <v>4</v>
      </c>
      <c r="G13" s="65" t="s">
        <v>237</v>
      </c>
      <c r="H13" s="64" t="s">
        <v>238</v>
      </c>
      <c r="I13" s="178" t="s">
        <v>239</v>
      </c>
      <c r="J13" s="67" t="s">
        <v>14</v>
      </c>
      <c r="K13" s="67" t="s">
        <v>6</v>
      </c>
      <c r="L13" s="67" t="s">
        <v>221</v>
      </c>
      <c r="M13" s="197">
        <v>6.5</v>
      </c>
      <c r="N13" s="197">
        <v>7.3</v>
      </c>
      <c r="O13" s="198">
        <v>6.1</v>
      </c>
      <c r="P13" s="199">
        <v>5.7</v>
      </c>
      <c r="Q13" s="199">
        <v>6.3</v>
      </c>
      <c r="R13" s="192"/>
      <c r="S13" s="189">
        <f t="shared" si="0"/>
        <v>31.900000000000002</v>
      </c>
      <c r="T13" s="190">
        <f t="shared" si="1"/>
        <v>63.800000000000011</v>
      </c>
      <c r="U13" s="191"/>
    </row>
    <row r="14" spans="1:27" ht="42" customHeight="1">
      <c r="A14" s="129">
        <v>7</v>
      </c>
      <c r="B14" s="62">
        <v>6</v>
      </c>
      <c r="C14" s="63" t="s">
        <v>245</v>
      </c>
      <c r="D14" s="63" t="s">
        <v>246</v>
      </c>
      <c r="E14" s="64">
        <v>10176674</v>
      </c>
      <c r="F14" s="62" t="s">
        <v>4</v>
      </c>
      <c r="G14" s="65" t="s">
        <v>247</v>
      </c>
      <c r="H14" s="64" t="s">
        <v>248</v>
      </c>
      <c r="I14" s="178" t="s">
        <v>78</v>
      </c>
      <c r="J14" s="67" t="s">
        <v>14</v>
      </c>
      <c r="K14" s="67" t="s">
        <v>8</v>
      </c>
      <c r="L14" s="67" t="s">
        <v>244</v>
      </c>
      <c r="M14" s="197">
        <v>6</v>
      </c>
      <c r="N14" s="197">
        <v>7.5</v>
      </c>
      <c r="O14" s="198">
        <v>6.1</v>
      </c>
      <c r="P14" s="199">
        <v>5.4</v>
      </c>
      <c r="Q14" s="199">
        <v>5.8</v>
      </c>
      <c r="R14" s="192"/>
      <c r="S14" s="189">
        <f t="shared" si="0"/>
        <v>30.799999999999997</v>
      </c>
      <c r="T14" s="190">
        <f t="shared" si="1"/>
        <v>61.599999999999994</v>
      </c>
      <c r="U14" s="191"/>
    </row>
    <row r="15" spans="1:27" ht="42" customHeight="1">
      <c r="A15" s="129"/>
      <c r="B15" s="62">
        <v>5</v>
      </c>
      <c r="C15" s="63" t="s">
        <v>265</v>
      </c>
      <c r="D15" s="63" t="s">
        <v>249</v>
      </c>
      <c r="E15" s="64">
        <v>10044428</v>
      </c>
      <c r="F15" s="62" t="s">
        <v>9</v>
      </c>
      <c r="G15" s="65" t="s">
        <v>254</v>
      </c>
      <c r="H15" s="64" t="s">
        <v>255</v>
      </c>
      <c r="I15" s="178" t="s">
        <v>363</v>
      </c>
      <c r="J15" s="67" t="s">
        <v>256</v>
      </c>
      <c r="K15" s="67" t="s">
        <v>8</v>
      </c>
      <c r="L15" s="67" t="s">
        <v>244</v>
      </c>
      <c r="M15" s="405" t="s">
        <v>332</v>
      </c>
      <c r="N15" s="406"/>
      <c r="O15" s="406"/>
      <c r="P15" s="406"/>
      <c r="Q15" s="406"/>
      <c r="R15" s="406"/>
      <c r="S15" s="406"/>
      <c r="T15" s="407"/>
      <c r="U15" s="191"/>
    </row>
    <row r="16" spans="1:27" s="166" customFormat="1" ht="27" customHeight="1">
      <c r="A16" s="360" t="s">
        <v>330</v>
      </c>
      <c r="B16" s="360"/>
      <c r="C16" s="360"/>
      <c r="D16" s="360"/>
      <c r="E16" s="142"/>
      <c r="F16" s="143"/>
      <c r="G16" s="180" t="s">
        <v>331</v>
      </c>
      <c r="H16" s="180"/>
      <c r="I16" s="180"/>
      <c r="J16" s="180"/>
      <c r="K16" s="144"/>
      <c r="L16" s="144"/>
      <c r="M16" s="144"/>
      <c r="N16" s="144"/>
      <c r="O16" s="144"/>
      <c r="P16" s="144"/>
      <c r="Q16" s="144"/>
      <c r="R16" s="144"/>
      <c r="S16" s="144"/>
    </row>
    <row r="17" spans="1:21" ht="27.75" customHeight="1">
      <c r="A17" s="396" t="s">
        <v>328</v>
      </c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</row>
    <row r="18" spans="1:21" ht="28.5" customHeight="1">
      <c r="A18" s="167"/>
      <c r="B18" s="167"/>
      <c r="C18" s="167"/>
      <c r="D18" s="85" t="s">
        <v>25</v>
      </c>
      <c r="E18" s="167"/>
      <c r="F18" s="409" t="s">
        <v>301</v>
      </c>
      <c r="G18" s="409"/>
      <c r="H18" s="409"/>
      <c r="I18" s="409"/>
      <c r="J18" s="409"/>
      <c r="K18" s="409"/>
      <c r="L18" s="409"/>
      <c r="M18" s="409"/>
      <c r="N18" s="409"/>
      <c r="O18" s="167"/>
      <c r="P18" s="167"/>
      <c r="Q18" s="167"/>
      <c r="R18" s="167"/>
      <c r="S18" s="167"/>
      <c r="T18" s="167"/>
    </row>
    <row r="19" spans="1:21" ht="42" customHeight="1">
      <c r="A19" s="363" t="s">
        <v>27</v>
      </c>
      <c r="B19" s="361" t="s">
        <v>29</v>
      </c>
      <c r="C19" s="362" t="s">
        <v>266</v>
      </c>
      <c r="D19" s="362"/>
      <c r="E19" s="362" t="s">
        <v>1</v>
      </c>
      <c r="F19" s="397" t="s">
        <v>2</v>
      </c>
      <c r="G19" s="398" t="s">
        <v>267</v>
      </c>
      <c r="H19" s="399" t="s">
        <v>3</v>
      </c>
      <c r="I19" s="399" t="s">
        <v>268</v>
      </c>
      <c r="J19" s="400" t="s">
        <v>269</v>
      </c>
      <c r="K19" s="400" t="s">
        <v>270</v>
      </c>
      <c r="L19" s="401" t="s">
        <v>271</v>
      </c>
      <c r="M19" s="394" t="s">
        <v>290</v>
      </c>
      <c r="N19" s="395" t="s">
        <v>291</v>
      </c>
      <c r="O19" s="394" t="s">
        <v>292</v>
      </c>
      <c r="P19" s="395" t="s">
        <v>364</v>
      </c>
      <c r="Q19" s="395" t="s">
        <v>365</v>
      </c>
      <c r="R19" s="358" t="s">
        <v>63</v>
      </c>
      <c r="S19" s="359" t="s">
        <v>39</v>
      </c>
      <c r="T19" s="392" t="s">
        <v>36</v>
      </c>
      <c r="U19" s="385" t="s">
        <v>72</v>
      </c>
    </row>
    <row r="20" spans="1:21" ht="31.5" customHeight="1">
      <c r="A20" s="363"/>
      <c r="B20" s="361"/>
      <c r="C20" s="362"/>
      <c r="D20" s="362"/>
      <c r="E20" s="362"/>
      <c r="F20" s="379"/>
      <c r="G20" s="362"/>
      <c r="H20" s="380"/>
      <c r="I20" s="380"/>
      <c r="J20" s="381"/>
      <c r="K20" s="381"/>
      <c r="L20" s="402"/>
      <c r="M20" s="394"/>
      <c r="N20" s="395"/>
      <c r="O20" s="394"/>
      <c r="P20" s="395"/>
      <c r="Q20" s="395"/>
      <c r="R20" s="358"/>
      <c r="S20" s="359"/>
      <c r="T20" s="393"/>
      <c r="U20" s="403"/>
    </row>
    <row r="21" spans="1:21" ht="42" customHeight="1">
      <c r="A21" s="129">
        <v>1</v>
      </c>
      <c r="B21" s="62">
        <v>13</v>
      </c>
      <c r="C21" s="63" t="s">
        <v>226</v>
      </c>
      <c r="D21" s="65" t="s">
        <v>227</v>
      </c>
      <c r="E21" s="64">
        <v>10150898</v>
      </c>
      <c r="F21" s="62" t="s">
        <v>4</v>
      </c>
      <c r="G21" s="181" t="s">
        <v>233</v>
      </c>
      <c r="H21" s="182" t="s">
        <v>234</v>
      </c>
      <c r="I21" s="183" t="s">
        <v>230</v>
      </c>
      <c r="J21" s="77" t="s">
        <v>14</v>
      </c>
      <c r="K21" s="77" t="s">
        <v>8</v>
      </c>
      <c r="L21" s="77" t="s">
        <v>235</v>
      </c>
      <c r="M21" s="194">
        <v>7.6</v>
      </c>
      <c r="N21" s="194">
        <v>8.1999999999999993</v>
      </c>
      <c r="O21" s="195">
        <v>7.9</v>
      </c>
      <c r="P21" s="196">
        <v>7.5</v>
      </c>
      <c r="Q21" s="196">
        <v>8</v>
      </c>
      <c r="R21" s="188"/>
      <c r="S21" s="189">
        <f>Q21+P21+O21+N21+M21</f>
        <v>39.199999999999996</v>
      </c>
      <c r="T21" s="190">
        <f t="shared" ref="T21" si="2">(S21/5)*10</f>
        <v>78.399999999999991</v>
      </c>
      <c r="U21" s="193">
        <v>132</v>
      </c>
    </row>
    <row r="22" spans="1:21" s="166" customFormat="1" ht="27" customHeight="1">
      <c r="A22" s="360" t="s">
        <v>330</v>
      </c>
      <c r="B22" s="360"/>
      <c r="C22" s="360"/>
      <c r="D22" s="360"/>
      <c r="E22" s="142"/>
      <c r="F22" s="143"/>
      <c r="G22" s="408" t="s">
        <v>301</v>
      </c>
      <c r="H22" s="408"/>
      <c r="I22" s="408"/>
      <c r="J22" s="408"/>
      <c r="K22" s="408"/>
      <c r="L22" s="408"/>
      <c r="M22" s="408"/>
      <c r="N22" s="408"/>
      <c r="O22" s="408"/>
      <c r="P22" s="144"/>
      <c r="Q22" s="144"/>
      <c r="R22" s="144"/>
      <c r="S22" s="144"/>
    </row>
    <row r="23" spans="1:21">
      <c r="B23" s="123"/>
      <c r="E23" s="123"/>
    </row>
  </sheetData>
  <sheetProtection selectLockedCells="1" selectUnlockedCells="1"/>
  <sortState ref="A8:AA14">
    <sortCondition descending="1" ref="T8:T14"/>
  </sortState>
  <mergeCells count="50">
    <mergeCell ref="U6:U7"/>
    <mergeCell ref="U19:U20"/>
    <mergeCell ref="S5:T5"/>
    <mergeCell ref="M15:T15"/>
    <mergeCell ref="A22:D22"/>
    <mergeCell ref="A16:D16"/>
    <mergeCell ref="G22:O22"/>
    <mergeCell ref="F18:N18"/>
    <mergeCell ref="S6:S7"/>
    <mergeCell ref="T6:T7"/>
    <mergeCell ref="M6:M7"/>
    <mergeCell ref="N6:N7"/>
    <mergeCell ref="O6:O7"/>
    <mergeCell ref="P6:P7"/>
    <mergeCell ref="Q6:Q7"/>
    <mergeCell ref="R6:R7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A1:T1"/>
    <mergeCell ref="A2:T2"/>
    <mergeCell ref="A3:T3"/>
    <mergeCell ref="A17:T17"/>
    <mergeCell ref="A19:A20"/>
    <mergeCell ref="B19:B20"/>
    <mergeCell ref="C19:D20"/>
    <mergeCell ref="E19:E20"/>
    <mergeCell ref="F19:F20"/>
    <mergeCell ref="G19:G20"/>
    <mergeCell ref="H19:H20"/>
    <mergeCell ref="I19:I20"/>
    <mergeCell ref="J19:J20"/>
    <mergeCell ref="K19:K20"/>
    <mergeCell ref="L19:L20"/>
    <mergeCell ref="R19:R20"/>
    <mergeCell ref="S19:S20"/>
    <mergeCell ref="T19:T20"/>
    <mergeCell ref="M19:M20"/>
    <mergeCell ref="N19:N20"/>
    <mergeCell ref="O19:O20"/>
    <mergeCell ref="P19:P20"/>
    <mergeCell ref="Q19:Q20"/>
  </mergeCells>
  <printOptions horizontalCentered="1"/>
  <pageMargins left="7.874015748031496E-2" right="7.874015748031496E-2" top="0.15748031496062992" bottom="3.937007874015748E-2" header="0.51181102362204722" footer="0.51181102362204722"/>
  <pageSetup paperSize="9" scale="8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Z29"/>
  <sheetViews>
    <sheetView view="pageBreakPreview" topLeftCell="A2" zoomScaleNormal="70" zoomScaleSheetLayoutView="100" workbookViewId="0">
      <selection activeCell="E4" sqref="E4:Z4"/>
    </sheetView>
  </sheetViews>
  <sheetFormatPr defaultRowHeight="12.75"/>
  <cols>
    <col min="1" max="1" width="5.42578125" style="6" customWidth="1"/>
    <col min="2" max="2" width="7.85546875" style="6" customWidth="1"/>
    <col min="3" max="3" width="5" style="6" customWidth="1"/>
    <col min="4" max="4" width="10.7109375" style="6" customWidth="1"/>
    <col min="5" max="5" width="15" style="6" customWidth="1"/>
    <col min="6" max="6" width="1.85546875" style="6" hidden="1" customWidth="1"/>
    <col min="7" max="7" width="5.140625" style="6" customWidth="1"/>
    <col min="8" max="8" width="17.7109375" style="6" customWidth="1"/>
    <col min="9" max="9" width="10.85546875" style="6" hidden="1" customWidth="1"/>
    <col min="10" max="10" width="15.5703125" style="6" customWidth="1"/>
    <col min="11" max="11" width="9.28515625" style="6" customWidth="1"/>
    <col min="12" max="12" width="10.42578125" style="6" customWidth="1"/>
    <col min="13" max="13" width="6.42578125" style="6" customWidth="1"/>
    <col min="14" max="16384" width="9.140625" style="6"/>
  </cols>
  <sheetData>
    <row r="1" spans="1:26" s="13" customFormat="1" ht="31.5" customHeight="1">
      <c r="A1" s="320" t="s">
        <v>92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26" s="13" customFormat="1" ht="21" customHeight="1">
      <c r="A2" s="321" t="s">
        <v>60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26" s="15" customFormat="1" ht="24" customHeight="1">
      <c r="A3" s="322" t="s">
        <v>261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26" s="13" customFormat="1" ht="15" customHeight="1">
      <c r="D4" s="54" t="s">
        <v>25</v>
      </c>
      <c r="E4" s="335" t="s">
        <v>309</v>
      </c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</row>
    <row r="5" spans="1:26" s="16" customFormat="1" ht="27.75" customHeight="1">
      <c r="A5" s="55" t="s">
        <v>26</v>
      </c>
      <c r="B5" s="55"/>
      <c r="C5" s="56"/>
      <c r="D5" s="56"/>
      <c r="E5" s="56"/>
      <c r="F5" s="56"/>
      <c r="G5" s="57"/>
      <c r="H5" s="57"/>
      <c r="I5" s="57"/>
      <c r="J5" s="58"/>
      <c r="K5" s="59" t="s">
        <v>100</v>
      </c>
      <c r="L5" s="57"/>
      <c r="M5" s="57"/>
    </row>
    <row r="6" spans="1:26" s="13" customFormat="1" ht="41.25" customHeight="1">
      <c r="A6" s="338" t="s">
        <v>0</v>
      </c>
      <c r="B6" s="338" t="s">
        <v>28</v>
      </c>
      <c r="C6" s="339" t="s">
        <v>29</v>
      </c>
      <c r="D6" s="333" t="s">
        <v>93</v>
      </c>
      <c r="E6" s="333"/>
      <c r="F6" s="333" t="s">
        <v>1</v>
      </c>
      <c r="G6" s="334" t="s">
        <v>2</v>
      </c>
      <c r="H6" s="333" t="s">
        <v>94</v>
      </c>
      <c r="I6" s="336" t="s">
        <v>3</v>
      </c>
      <c r="J6" s="336" t="s">
        <v>95</v>
      </c>
      <c r="K6" s="337" t="s">
        <v>96</v>
      </c>
      <c r="L6" s="337" t="s">
        <v>97</v>
      </c>
      <c r="M6" s="337" t="s">
        <v>98</v>
      </c>
      <c r="N6" s="323" t="s">
        <v>99</v>
      </c>
    </row>
    <row r="7" spans="1:26" s="13" customFormat="1" ht="41.25" customHeight="1">
      <c r="A7" s="338"/>
      <c r="B7" s="338"/>
      <c r="C7" s="339"/>
      <c r="D7" s="333"/>
      <c r="E7" s="333"/>
      <c r="F7" s="333"/>
      <c r="G7" s="334"/>
      <c r="H7" s="333"/>
      <c r="I7" s="336"/>
      <c r="J7" s="336"/>
      <c r="K7" s="337"/>
      <c r="L7" s="337"/>
      <c r="M7" s="337"/>
      <c r="N7" s="324"/>
      <c r="P7" s="13" t="s">
        <v>307</v>
      </c>
    </row>
    <row r="8" spans="1:26" s="16" customFormat="1" ht="59.25" customHeight="1">
      <c r="A8" s="148">
        <v>1</v>
      </c>
      <c r="B8" s="161">
        <v>0.47916666666666669</v>
      </c>
      <c r="C8" s="62">
        <v>15</v>
      </c>
      <c r="D8" s="63" t="s">
        <v>101</v>
      </c>
      <c r="E8" s="63" t="s">
        <v>280</v>
      </c>
      <c r="F8" s="64">
        <v>10119621</v>
      </c>
      <c r="G8" s="62" t="s">
        <v>4</v>
      </c>
      <c r="H8" s="65" t="s">
        <v>177</v>
      </c>
      <c r="I8" s="64" t="s">
        <v>70</v>
      </c>
      <c r="J8" s="66" t="s">
        <v>59</v>
      </c>
      <c r="K8" s="67" t="s">
        <v>53</v>
      </c>
      <c r="L8" s="67" t="s">
        <v>65</v>
      </c>
      <c r="M8" s="67" t="s">
        <v>67</v>
      </c>
      <c r="N8" s="67" t="s">
        <v>5</v>
      </c>
      <c r="P8" s="16">
        <v>8</v>
      </c>
    </row>
    <row r="9" spans="1:26" s="16" customFormat="1" ht="59.25" customHeight="1">
      <c r="A9" s="148">
        <v>2</v>
      </c>
      <c r="B9" s="161">
        <v>0.48402777777777778</v>
      </c>
      <c r="C9" s="62">
        <v>30</v>
      </c>
      <c r="D9" s="63" t="s">
        <v>158</v>
      </c>
      <c r="E9" s="63" t="s">
        <v>159</v>
      </c>
      <c r="F9" s="64">
        <v>10173829</v>
      </c>
      <c r="G9" s="62" t="s">
        <v>4</v>
      </c>
      <c r="H9" s="65" t="s">
        <v>160</v>
      </c>
      <c r="I9" s="64" t="s">
        <v>161</v>
      </c>
      <c r="J9" s="66" t="s">
        <v>162</v>
      </c>
      <c r="K9" s="67" t="s">
        <v>14</v>
      </c>
      <c r="L9" s="67" t="s">
        <v>8</v>
      </c>
      <c r="M9" s="67" t="s">
        <v>163</v>
      </c>
      <c r="N9" s="70" t="s">
        <v>18</v>
      </c>
      <c r="P9" s="16">
        <v>9</v>
      </c>
    </row>
    <row r="10" spans="1:26" s="16" customFormat="1" ht="59.25" customHeight="1">
      <c r="A10" s="148">
        <v>3</v>
      </c>
      <c r="B10" s="161">
        <v>0.48888888888888898</v>
      </c>
      <c r="C10" s="62">
        <v>23</v>
      </c>
      <c r="D10" s="63" t="s">
        <v>214</v>
      </c>
      <c r="E10" s="63" t="s">
        <v>284</v>
      </c>
      <c r="F10" s="64">
        <v>10013818</v>
      </c>
      <c r="G10" s="62" t="s">
        <v>4</v>
      </c>
      <c r="H10" s="65" t="s">
        <v>285</v>
      </c>
      <c r="I10" s="64"/>
      <c r="J10" s="66" t="s">
        <v>297</v>
      </c>
      <c r="K10" s="67" t="s">
        <v>53</v>
      </c>
      <c r="L10" s="67" t="s">
        <v>65</v>
      </c>
      <c r="M10" s="67" t="s">
        <v>67</v>
      </c>
      <c r="N10" s="70" t="s">
        <v>18</v>
      </c>
      <c r="P10" s="16">
        <v>5</v>
      </c>
    </row>
    <row r="11" spans="1:26" s="16" customFormat="1" ht="59.25" customHeight="1">
      <c r="A11" s="148">
        <v>4</v>
      </c>
      <c r="B11" s="161">
        <v>0.49375000000000002</v>
      </c>
      <c r="C11" s="62">
        <v>4</v>
      </c>
      <c r="D11" s="63" t="s">
        <v>169</v>
      </c>
      <c r="E11" s="63" t="s">
        <v>170</v>
      </c>
      <c r="F11" s="64">
        <v>10118199</v>
      </c>
      <c r="G11" s="62" t="s">
        <v>4</v>
      </c>
      <c r="H11" s="65" t="s">
        <v>171</v>
      </c>
      <c r="I11" s="64" t="s">
        <v>172</v>
      </c>
      <c r="J11" s="66"/>
      <c r="K11" s="67" t="s">
        <v>53</v>
      </c>
      <c r="L11" s="67" t="s">
        <v>65</v>
      </c>
      <c r="M11" s="67" t="s">
        <v>17</v>
      </c>
      <c r="N11" s="70" t="s">
        <v>18</v>
      </c>
      <c r="P11" s="16">
        <v>7</v>
      </c>
    </row>
    <row r="12" spans="1:26" s="16" customFormat="1" ht="59.25" customHeight="1">
      <c r="A12" s="148">
        <v>5</v>
      </c>
      <c r="B12" s="161">
        <v>0.49861111111111101</v>
      </c>
      <c r="C12" s="62">
        <v>36</v>
      </c>
      <c r="D12" s="63" t="s">
        <v>178</v>
      </c>
      <c r="E12" s="63" t="s">
        <v>179</v>
      </c>
      <c r="F12" s="64">
        <v>10074519</v>
      </c>
      <c r="G12" s="62" t="s">
        <v>4</v>
      </c>
      <c r="H12" s="65" t="s">
        <v>180</v>
      </c>
      <c r="I12" s="64" t="s">
        <v>181</v>
      </c>
      <c r="J12" s="66" t="s">
        <v>182</v>
      </c>
      <c r="K12" s="67" t="s">
        <v>14</v>
      </c>
      <c r="L12" s="67" t="s">
        <v>8</v>
      </c>
      <c r="M12" s="67" t="s">
        <v>15</v>
      </c>
      <c r="N12" s="67" t="s">
        <v>145</v>
      </c>
      <c r="P12" s="16">
        <v>6</v>
      </c>
    </row>
    <row r="13" spans="1:26" s="16" customFormat="1" ht="59.25" customHeight="1">
      <c r="A13" s="148">
        <v>6</v>
      </c>
      <c r="B13" s="161">
        <v>0.50347222222222199</v>
      </c>
      <c r="C13" s="62">
        <v>24</v>
      </c>
      <c r="D13" s="63" t="s">
        <v>286</v>
      </c>
      <c r="E13" s="63" t="s">
        <v>287</v>
      </c>
      <c r="F13" s="64">
        <v>10085618</v>
      </c>
      <c r="G13" s="62" t="s">
        <v>4</v>
      </c>
      <c r="H13" s="65" t="s">
        <v>288</v>
      </c>
      <c r="I13" s="64"/>
      <c r="J13" s="66" t="s">
        <v>298</v>
      </c>
      <c r="K13" s="67" t="s">
        <v>58</v>
      </c>
      <c r="L13" s="67" t="s">
        <v>6</v>
      </c>
      <c r="M13" s="67" t="s">
        <v>183</v>
      </c>
      <c r="N13" s="70" t="s">
        <v>5</v>
      </c>
      <c r="P13" s="16">
        <v>4</v>
      </c>
    </row>
    <row r="14" spans="1:26" s="16" customFormat="1" ht="59.25" customHeight="1">
      <c r="A14" s="148">
        <v>7</v>
      </c>
      <c r="B14" s="161">
        <v>0.50833333333333297</v>
      </c>
      <c r="C14" s="62">
        <v>26</v>
      </c>
      <c r="D14" s="63" t="s">
        <v>164</v>
      </c>
      <c r="E14" s="63" t="s">
        <v>165</v>
      </c>
      <c r="F14" s="64">
        <v>10118949</v>
      </c>
      <c r="G14" s="62" t="s">
        <v>4</v>
      </c>
      <c r="H14" s="65" t="s">
        <v>166</v>
      </c>
      <c r="I14" s="64" t="s">
        <v>167</v>
      </c>
      <c r="J14" s="66" t="s">
        <v>168</v>
      </c>
      <c r="K14" s="67" t="s">
        <v>11</v>
      </c>
      <c r="L14" s="67" t="s">
        <v>6</v>
      </c>
      <c r="M14" s="67" t="s">
        <v>16</v>
      </c>
      <c r="N14" s="70" t="s">
        <v>18</v>
      </c>
      <c r="P14" s="16">
        <v>3</v>
      </c>
    </row>
    <row r="15" spans="1:26" s="16" customFormat="1" ht="59.25" customHeight="1">
      <c r="A15" s="148">
        <v>8</v>
      </c>
      <c r="B15" s="161">
        <v>0.51319444444444395</v>
      </c>
      <c r="C15" s="62">
        <v>27</v>
      </c>
      <c r="D15" s="63" t="s">
        <v>153</v>
      </c>
      <c r="E15" s="63" t="s">
        <v>154</v>
      </c>
      <c r="F15" s="64">
        <v>10029509</v>
      </c>
      <c r="G15" s="62" t="s">
        <v>4</v>
      </c>
      <c r="H15" s="65" t="s">
        <v>155</v>
      </c>
      <c r="I15" s="64" t="s">
        <v>156</v>
      </c>
      <c r="J15" s="66" t="s">
        <v>157</v>
      </c>
      <c r="K15" s="67" t="s">
        <v>69</v>
      </c>
      <c r="L15" s="67" t="s">
        <v>8</v>
      </c>
      <c r="M15" s="67" t="s">
        <v>120</v>
      </c>
      <c r="N15" s="67" t="s">
        <v>5</v>
      </c>
      <c r="P15" s="16">
        <v>2</v>
      </c>
    </row>
    <row r="16" spans="1:26" s="16" customFormat="1" ht="59.25" customHeight="1">
      <c r="A16" s="148">
        <v>9</v>
      </c>
      <c r="B16" s="161">
        <v>0.51805555555555505</v>
      </c>
      <c r="C16" s="62">
        <v>3</v>
      </c>
      <c r="D16" s="63" t="s">
        <v>173</v>
      </c>
      <c r="E16" s="63" t="s">
        <v>174</v>
      </c>
      <c r="F16" s="64">
        <v>10097067</v>
      </c>
      <c r="G16" s="62" t="s">
        <v>4</v>
      </c>
      <c r="H16" s="65" t="s">
        <v>175</v>
      </c>
      <c r="I16" s="64" t="s">
        <v>176</v>
      </c>
      <c r="J16" s="66"/>
      <c r="K16" s="67" t="s">
        <v>14</v>
      </c>
      <c r="L16" s="67" t="s">
        <v>8</v>
      </c>
      <c r="M16" s="67" t="s">
        <v>120</v>
      </c>
      <c r="N16" s="67" t="s">
        <v>7</v>
      </c>
      <c r="P16" s="16">
        <v>1</v>
      </c>
    </row>
    <row r="17" spans="1:14" s="40" customFormat="1" ht="39.75" customHeight="1">
      <c r="A17" s="111"/>
      <c r="B17" s="149"/>
      <c r="C17" s="150"/>
      <c r="D17" s="152"/>
      <c r="E17" s="152"/>
      <c r="F17" s="153"/>
      <c r="G17" s="151"/>
      <c r="H17" s="154"/>
      <c r="I17" s="155"/>
      <c r="J17" s="156"/>
      <c r="K17" s="157"/>
      <c r="L17" s="157"/>
      <c r="M17" s="158"/>
      <c r="N17" s="159"/>
    </row>
    <row r="18" spans="1:14" s="40" customFormat="1" ht="39.75" customHeight="1">
      <c r="A18" s="41"/>
      <c r="B18" s="42"/>
      <c r="C18" s="43"/>
      <c r="D18" s="45"/>
      <c r="E18" s="45"/>
      <c r="F18" s="46"/>
      <c r="G18" s="44"/>
      <c r="H18" s="45"/>
      <c r="I18" s="47"/>
      <c r="J18" s="48"/>
      <c r="K18" s="48"/>
      <c r="L18" s="48"/>
      <c r="M18" s="49"/>
      <c r="N18" s="39"/>
    </row>
    <row r="19" spans="1:14" s="40" customFormat="1" ht="39.75" customHeight="1">
      <c r="A19" s="28"/>
      <c r="B19" s="29"/>
      <c r="C19" s="30"/>
      <c r="D19" s="32"/>
      <c r="E19" s="32"/>
      <c r="F19" s="33"/>
      <c r="G19" s="31"/>
      <c r="H19" s="34"/>
      <c r="I19" s="35"/>
      <c r="J19" s="36"/>
      <c r="K19" s="37"/>
      <c r="L19" s="37"/>
      <c r="M19" s="38"/>
      <c r="N19" s="39"/>
    </row>
    <row r="20" spans="1:14" s="40" customFormat="1" ht="39.75" customHeight="1">
      <c r="A20" s="28"/>
      <c r="B20" s="29"/>
      <c r="C20" s="30"/>
      <c r="D20" s="32"/>
      <c r="E20" s="32"/>
      <c r="F20" s="33"/>
      <c r="G20" s="31"/>
      <c r="H20" s="34"/>
      <c r="I20" s="35"/>
      <c r="J20" s="36"/>
      <c r="K20" s="37"/>
      <c r="L20" s="37"/>
      <c r="M20" s="38"/>
      <c r="N20" s="39"/>
    </row>
    <row r="21" spans="1:14" s="40" customFormat="1" ht="39.75" customHeight="1">
      <c r="A21" s="28"/>
      <c r="B21" s="29"/>
      <c r="C21" s="30"/>
      <c r="D21" s="32"/>
      <c r="E21" s="32"/>
      <c r="F21" s="33"/>
      <c r="G21" s="31"/>
      <c r="H21" s="34"/>
      <c r="I21" s="35"/>
      <c r="J21" s="36"/>
      <c r="K21" s="50"/>
      <c r="L21" s="37"/>
      <c r="M21" s="38"/>
      <c r="N21" s="39"/>
    </row>
    <row r="22" spans="1:14" s="40" customFormat="1" ht="39.75" customHeight="1">
      <c r="A22" s="28"/>
      <c r="B22" s="29"/>
      <c r="C22" s="30"/>
      <c r="D22" s="32"/>
      <c r="E22" s="32"/>
      <c r="F22" s="33"/>
      <c r="G22" s="31"/>
      <c r="H22" s="51"/>
      <c r="I22" s="35"/>
      <c r="J22" s="36"/>
      <c r="K22" s="37"/>
      <c r="L22" s="37"/>
      <c r="M22" s="38"/>
      <c r="N22" s="39"/>
    </row>
    <row r="23" spans="1:14" s="40" customFormat="1" ht="39.75" customHeight="1">
      <c r="A23" s="28"/>
      <c r="B23" s="29"/>
      <c r="C23" s="30"/>
      <c r="D23" s="32"/>
      <c r="E23" s="32"/>
      <c r="F23" s="33"/>
      <c r="G23" s="31"/>
      <c r="H23" s="34"/>
      <c r="I23" s="35"/>
      <c r="J23" s="36"/>
      <c r="K23" s="37"/>
      <c r="L23" s="37"/>
      <c r="M23" s="38"/>
      <c r="N23" s="39"/>
    </row>
    <row r="24" spans="1:14" s="40" customFormat="1" ht="39.75" customHeight="1">
      <c r="A24" s="28"/>
      <c r="B24" s="29"/>
      <c r="C24" s="30"/>
      <c r="D24" s="32"/>
      <c r="E24" s="32"/>
      <c r="F24" s="33"/>
      <c r="G24" s="31"/>
      <c r="H24" s="34"/>
      <c r="I24" s="35"/>
      <c r="J24" s="52"/>
      <c r="K24" s="37"/>
      <c r="L24" s="37"/>
      <c r="M24" s="38"/>
      <c r="N24" s="39"/>
    </row>
    <row r="25" spans="1:14" s="40" customFormat="1" ht="39.75" customHeight="1">
      <c r="A25" s="28"/>
      <c r="B25" s="29"/>
      <c r="C25" s="30"/>
      <c r="D25" s="32"/>
      <c r="E25" s="32"/>
      <c r="F25" s="33"/>
      <c r="G25" s="31"/>
      <c r="H25" s="34"/>
      <c r="I25" s="35"/>
      <c r="J25" s="36"/>
      <c r="K25" s="37"/>
      <c r="L25" s="37"/>
      <c r="M25" s="38"/>
      <c r="N25" s="39"/>
    </row>
    <row r="26" spans="1:14" s="40" customFormat="1" ht="39.75" customHeight="1">
      <c r="A26" s="28"/>
      <c r="B26" s="29"/>
      <c r="C26" s="30"/>
      <c r="D26" s="32"/>
      <c r="E26" s="32"/>
      <c r="F26" s="33"/>
      <c r="G26" s="31"/>
      <c r="H26" s="34"/>
      <c r="I26" s="35"/>
      <c r="J26" s="36"/>
      <c r="K26" s="53"/>
      <c r="L26" s="37"/>
      <c r="M26" s="38"/>
      <c r="N26" s="39"/>
    </row>
    <row r="27" spans="1:14" s="40" customFormat="1" ht="39.75" customHeight="1">
      <c r="A27" s="28"/>
      <c r="B27" s="29"/>
      <c r="C27" s="30"/>
      <c r="D27" s="32"/>
      <c r="E27" s="32"/>
      <c r="F27" s="33"/>
      <c r="G27" s="31"/>
      <c r="H27" s="34"/>
      <c r="I27" s="35"/>
      <c r="J27" s="36"/>
      <c r="K27" s="37"/>
      <c r="L27" s="37"/>
      <c r="M27" s="38"/>
      <c r="N27" s="39"/>
    </row>
    <row r="28" spans="1:14" s="8" customFormat="1" ht="43.5" customHeight="1">
      <c r="A28" s="327" t="s">
        <v>37</v>
      </c>
      <c r="B28" s="327"/>
      <c r="C28" s="327"/>
      <c r="D28" s="327"/>
      <c r="E28" s="327"/>
      <c r="F28" s="9"/>
      <c r="G28" s="10"/>
      <c r="J28" s="11" t="s">
        <v>61</v>
      </c>
      <c r="K28" s="11"/>
      <c r="L28" s="11"/>
      <c r="M28" s="11"/>
    </row>
    <row r="29" spans="1:14" s="7" customForma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</sheetData>
  <sheetProtection selectLockedCells="1" selectUnlockedCells="1"/>
  <sortState ref="A8:AA16">
    <sortCondition ref="A8:A16"/>
  </sortState>
  <mergeCells count="18">
    <mergeCell ref="N6:N7"/>
    <mergeCell ref="A28:E28"/>
    <mergeCell ref="E4:Z4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E7"/>
    <mergeCell ref="F6:F7"/>
    <mergeCell ref="G6:G7"/>
    <mergeCell ref="A1:M1"/>
    <mergeCell ref="A2:M2"/>
    <mergeCell ref="A3:M3"/>
  </mergeCells>
  <printOptions horizontalCentered="1"/>
  <pageMargins left="0.15748031496062992" right="0.15748031496062992" top="0.35433070866141736" bottom="0.15748031496062992" header="0.27559055118110237" footer="0.23622047244094491"/>
  <pageSetup paperSize="9" scale="87" firstPageNumber="0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7030A0"/>
  </sheetPr>
  <dimension ref="A1:AC10"/>
  <sheetViews>
    <sheetView view="pageBreakPreview" topLeftCell="A4" zoomScale="90" zoomScaleSheetLayoutView="90" workbookViewId="0">
      <selection activeCell="J14" sqref="J14"/>
    </sheetView>
  </sheetViews>
  <sheetFormatPr defaultRowHeight="12.75"/>
  <cols>
    <col min="1" max="1" width="5.7109375" style="122" customWidth="1"/>
    <col min="2" max="2" width="6.7109375" style="122" customWidth="1"/>
    <col min="3" max="3" width="10.7109375" style="122" customWidth="1"/>
    <col min="4" max="4" width="13.140625" style="122" customWidth="1"/>
    <col min="5" max="5" width="21.5703125" style="122" hidden="1" customWidth="1"/>
    <col min="6" max="6" width="8" style="122" customWidth="1"/>
    <col min="7" max="7" width="17.5703125" style="122" customWidth="1"/>
    <col min="8" max="8" width="12.28515625" style="122" hidden="1" customWidth="1"/>
    <col min="9" max="9" width="10.85546875" style="122" customWidth="1"/>
    <col min="10" max="10" width="9.5703125" style="122" customWidth="1"/>
    <col min="11" max="11" width="12.28515625" style="122" customWidth="1"/>
    <col min="12" max="12" width="8.28515625" style="122" customWidth="1"/>
    <col min="13" max="13" width="7.85546875" style="122" customWidth="1"/>
    <col min="14" max="15" width="9.140625" style="122"/>
    <col min="16" max="16" width="10" style="122" customWidth="1"/>
    <col min="17" max="17" width="10.140625" style="122" customWidth="1"/>
    <col min="18" max="19" width="5.85546875" style="122" customWidth="1"/>
    <col min="20" max="20" width="7.42578125" style="122" customWidth="1"/>
    <col min="21" max="21" width="7.5703125" style="122" customWidth="1"/>
    <col min="22" max="22" width="8" style="122" customWidth="1"/>
    <col min="23" max="23" width="8.140625" style="122" customWidth="1"/>
    <col min="24" max="255" width="9.140625" style="122"/>
    <col min="256" max="256" width="5.7109375" style="122" customWidth="1"/>
    <col min="257" max="257" width="16.28515625" style="122" customWidth="1"/>
    <col min="258" max="258" width="6.42578125" style="122" customWidth="1"/>
    <col min="259" max="259" width="0" style="122" hidden="1" customWidth="1"/>
    <col min="260" max="260" width="21.5703125" style="122" customWidth="1"/>
    <col min="261" max="261" width="12.28515625" style="122" customWidth="1"/>
    <col min="262" max="262" width="15.140625" style="122" customWidth="1"/>
    <col min="263" max="267" width="9.140625" style="122"/>
    <col min="268" max="268" width="5.85546875" style="122" customWidth="1"/>
    <col min="269" max="511" width="9.140625" style="122"/>
    <col min="512" max="512" width="5.7109375" style="122" customWidth="1"/>
    <col min="513" max="513" width="16.28515625" style="122" customWidth="1"/>
    <col min="514" max="514" width="6.42578125" style="122" customWidth="1"/>
    <col min="515" max="515" width="0" style="122" hidden="1" customWidth="1"/>
    <col min="516" max="516" width="21.5703125" style="122" customWidth="1"/>
    <col min="517" max="517" width="12.28515625" style="122" customWidth="1"/>
    <col min="518" max="518" width="15.140625" style="122" customWidth="1"/>
    <col min="519" max="523" width="9.140625" style="122"/>
    <col min="524" max="524" width="5.85546875" style="122" customWidth="1"/>
    <col min="525" max="767" width="9.140625" style="122"/>
    <col min="768" max="768" width="5.7109375" style="122" customWidth="1"/>
    <col min="769" max="769" width="16.28515625" style="122" customWidth="1"/>
    <col min="770" max="770" width="6.42578125" style="122" customWidth="1"/>
    <col min="771" max="771" width="0" style="122" hidden="1" customWidth="1"/>
    <col min="772" max="772" width="21.5703125" style="122" customWidth="1"/>
    <col min="773" max="773" width="12.28515625" style="122" customWidth="1"/>
    <col min="774" max="774" width="15.140625" style="122" customWidth="1"/>
    <col min="775" max="779" width="9.140625" style="122"/>
    <col min="780" max="780" width="5.85546875" style="122" customWidth="1"/>
    <col min="781" max="1023" width="9.140625" style="122"/>
    <col min="1024" max="1024" width="5.7109375" style="122" customWidth="1"/>
    <col min="1025" max="1025" width="16.28515625" style="122" customWidth="1"/>
    <col min="1026" max="1026" width="6.42578125" style="122" customWidth="1"/>
    <col min="1027" max="1027" width="0" style="122" hidden="1" customWidth="1"/>
    <col min="1028" max="1028" width="21.5703125" style="122" customWidth="1"/>
    <col min="1029" max="1029" width="12.28515625" style="122" customWidth="1"/>
    <col min="1030" max="1030" width="15.140625" style="122" customWidth="1"/>
    <col min="1031" max="1035" width="9.140625" style="122"/>
    <col min="1036" max="1036" width="5.85546875" style="122" customWidth="1"/>
    <col min="1037" max="1279" width="9.140625" style="122"/>
    <col min="1280" max="1280" width="5.7109375" style="122" customWidth="1"/>
    <col min="1281" max="1281" width="16.28515625" style="122" customWidth="1"/>
    <col min="1282" max="1282" width="6.42578125" style="122" customWidth="1"/>
    <col min="1283" max="1283" width="0" style="122" hidden="1" customWidth="1"/>
    <col min="1284" max="1284" width="21.5703125" style="122" customWidth="1"/>
    <col min="1285" max="1285" width="12.28515625" style="122" customWidth="1"/>
    <col min="1286" max="1286" width="15.140625" style="122" customWidth="1"/>
    <col min="1287" max="1291" width="9.140625" style="122"/>
    <col min="1292" max="1292" width="5.85546875" style="122" customWidth="1"/>
    <col min="1293" max="1535" width="9.140625" style="122"/>
    <col min="1536" max="1536" width="5.7109375" style="122" customWidth="1"/>
    <col min="1537" max="1537" width="16.28515625" style="122" customWidth="1"/>
    <col min="1538" max="1538" width="6.42578125" style="122" customWidth="1"/>
    <col min="1539" max="1539" width="0" style="122" hidden="1" customWidth="1"/>
    <col min="1540" max="1540" width="21.5703125" style="122" customWidth="1"/>
    <col min="1541" max="1541" width="12.28515625" style="122" customWidth="1"/>
    <col min="1542" max="1542" width="15.140625" style="122" customWidth="1"/>
    <col min="1543" max="1547" width="9.140625" style="122"/>
    <col min="1548" max="1548" width="5.85546875" style="122" customWidth="1"/>
    <col min="1549" max="1791" width="9.140625" style="122"/>
    <col min="1792" max="1792" width="5.7109375" style="122" customWidth="1"/>
    <col min="1793" max="1793" width="16.28515625" style="122" customWidth="1"/>
    <col min="1794" max="1794" width="6.42578125" style="122" customWidth="1"/>
    <col min="1795" max="1795" width="0" style="122" hidden="1" customWidth="1"/>
    <col min="1796" max="1796" width="21.5703125" style="122" customWidth="1"/>
    <col min="1797" max="1797" width="12.28515625" style="122" customWidth="1"/>
    <col min="1798" max="1798" width="15.140625" style="122" customWidth="1"/>
    <col min="1799" max="1803" width="9.140625" style="122"/>
    <col min="1804" max="1804" width="5.85546875" style="122" customWidth="1"/>
    <col min="1805" max="2047" width="9.140625" style="122"/>
    <col min="2048" max="2048" width="5.7109375" style="122" customWidth="1"/>
    <col min="2049" max="2049" width="16.28515625" style="122" customWidth="1"/>
    <col min="2050" max="2050" width="6.42578125" style="122" customWidth="1"/>
    <col min="2051" max="2051" width="0" style="122" hidden="1" customWidth="1"/>
    <col min="2052" max="2052" width="21.5703125" style="122" customWidth="1"/>
    <col min="2053" max="2053" width="12.28515625" style="122" customWidth="1"/>
    <col min="2054" max="2054" width="15.140625" style="122" customWidth="1"/>
    <col min="2055" max="2059" width="9.140625" style="122"/>
    <col min="2060" max="2060" width="5.85546875" style="122" customWidth="1"/>
    <col min="2061" max="2303" width="9.140625" style="122"/>
    <col min="2304" max="2304" width="5.7109375" style="122" customWidth="1"/>
    <col min="2305" max="2305" width="16.28515625" style="122" customWidth="1"/>
    <col min="2306" max="2306" width="6.42578125" style="122" customWidth="1"/>
    <col min="2307" max="2307" width="0" style="122" hidden="1" customWidth="1"/>
    <col min="2308" max="2308" width="21.5703125" style="122" customWidth="1"/>
    <col min="2309" max="2309" width="12.28515625" style="122" customWidth="1"/>
    <col min="2310" max="2310" width="15.140625" style="122" customWidth="1"/>
    <col min="2311" max="2315" width="9.140625" style="122"/>
    <col min="2316" max="2316" width="5.85546875" style="122" customWidth="1"/>
    <col min="2317" max="2559" width="9.140625" style="122"/>
    <col min="2560" max="2560" width="5.7109375" style="122" customWidth="1"/>
    <col min="2561" max="2561" width="16.28515625" style="122" customWidth="1"/>
    <col min="2562" max="2562" width="6.42578125" style="122" customWidth="1"/>
    <col min="2563" max="2563" width="0" style="122" hidden="1" customWidth="1"/>
    <col min="2564" max="2564" width="21.5703125" style="122" customWidth="1"/>
    <col min="2565" max="2565" width="12.28515625" style="122" customWidth="1"/>
    <col min="2566" max="2566" width="15.140625" style="122" customWidth="1"/>
    <col min="2567" max="2571" width="9.140625" style="122"/>
    <col min="2572" max="2572" width="5.85546875" style="122" customWidth="1"/>
    <col min="2573" max="2815" width="9.140625" style="122"/>
    <col min="2816" max="2816" width="5.7109375" style="122" customWidth="1"/>
    <col min="2817" max="2817" width="16.28515625" style="122" customWidth="1"/>
    <col min="2818" max="2818" width="6.42578125" style="122" customWidth="1"/>
    <col min="2819" max="2819" width="0" style="122" hidden="1" customWidth="1"/>
    <col min="2820" max="2820" width="21.5703125" style="122" customWidth="1"/>
    <col min="2821" max="2821" width="12.28515625" style="122" customWidth="1"/>
    <col min="2822" max="2822" width="15.140625" style="122" customWidth="1"/>
    <col min="2823" max="2827" width="9.140625" style="122"/>
    <col min="2828" max="2828" width="5.85546875" style="122" customWidth="1"/>
    <col min="2829" max="3071" width="9.140625" style="122"/>
    <col min="3072" max="3072" width="5.7109375" style="122" customWidth="1"/>
    <col min="3073" max="3073" width="16.28515625" style="122" customWidth="1"/>
    <col min="3074" max="3074" width="6.42578125" style="122" customWidth="1"/>
    <col min="3075" max="3075" width="0" style="122" hidden="1" customWidth="1"/>
    <col min="3076" max="3076" width="21.5703125" style="122" customWidth="1"/>
    <col min="3077" max="3077" width="12.28515625" style="122" customWidth="1"/>
    <col min="3078" max="3078" width="15.140625" style="122" customWidth="1"/>
    <col min="3079" max="3083" width="9.140625" style="122"/>
    <col min="3084" max="3084" width="5.85546875" style="122" customWidth="1"/>
    <col min="3085" max="3327" width="9.140625" style="122"/>
    <col min="3328" max="3328" width="5.7109375" style="122" customWidth="1"/>
    <col min="3329" max="3329" width="16.28515625" style="122" customWidth="1"/>
    <col min="3330" max="3330" width="6.42578125" style="122" customWidth="1"/>
    <col min="3331" max="3331" width="0" style="122" hidden="1" customWidth="1"/>
    <col min="3332" max="3332" width="21.5703125" style="122" customWidth="1"/>
    <col min="3333" max="3333" width="12.28515625" style="122" customWidth="1"/>
    <col min="3334" max="3334" width="15.140625" style="122" customWidth="1"/>
    <col min="3335" max="3339" width="9.140625" style="122"/>
    <col min="3340" max="3340" width="5.85546875" style="122" customWidth="1"/>
    <col min="3341" max="3583" width="9.140625" style="122"/>
    <col min="3584" max="3584" width="5.7109375" style="122" customWidth="1"/>
    <col min="3585" max="3585" width="16.28515625" style="122" customWidth="1"/>
    <col min="3586" max="3586" width="6.42578125" style="122" customWidth="1"/>
    <col min="3587" max="3587" width="0" style="122" hidden="1" customWidth="1"/>
    <col min="3588" max="3588" width="21.5703125" style="122" customWidth="1"/>
    <col min="3589" max="3589" width="12.28515625" style="122" customWidth="1"/>
    <col min="3590" max="3590" width="15.140625" style="122" customWidth="1"/>
    <col min="3591" max="3595" width="9.140625" style="122"/>
    <col min="3596" max="3596" width="5.85546875" style="122" customWidth="1"/>
    <col min="3597" max="3839" width="9.140625" style="122"/>
    <col min="3840" max="3840" width="5.7109375" style="122" customWidth="1"/>
    <col min="3841" max="3841" width="16.28515625" style="122" customWidth="1"/>
    <col min="3842" max="3842" width="6.42578125" style="122" customWidth="1"/>
    <col min="3843" max="3843" width="0" style="122" hidden="1" customWidth="1"/>
    <col min="3844" max="3844" width="21.5703125" style="122" customWidth="1"/>
    <col min="3845" max="3845" width="12.28515625" style="122" customWidth="1"/>
    <col min="3846" max="3846" width="15.140625" style="122" customWidth="1"/>
    <col min="3847" max="3851" width="9.140625" style="122"/>
    <col min="3852" max="3852" width="5.85546875" style="122" customWidth="1"/>
    <col min="3853" max="4095" width="9.140625" style="122"/>
    <col min="4096" max="4096" width="5.7109375" style="122" customWidth="1"/>
    <col min="4097" max="4097" width="16.28515625" style="122" customWidth="1"/>
    <col min="4098" max="4098" width="6.42578125" style="122" customWidth="1"/>
    <col min="4099" max="4099" width="0" style="122" hidden="1" customWidth="1"/>
    <col min="4100" max="4100" width="21.5703125" style="122" customWidth="1"/>
    <col min="4101" max="4101" width="12.28515625" style="122" customWidth="1"/>
    <col min="4102" max="4102" width="15.140625" style="122" customWidth="1"/>
    <col min="4103" max="4107" width="9.140625" style="122"/>
    <col min="4108" max="4108" width="5.85546875" style="122" customWidth="1"/>
    <col min="4109" max="4351" width="9.140625" style="122"/>
    <col min="4352" max="4352" width="5.7109375" style="122" customWidth="1"/>
    <col min="4353" max="4353" width="16.28515625" style="122" customWidth="1"/>
    <col min="4354" max="4354" width="6.42578125" style="122" customWidth="1"/>
    <col min="4355" max="4355" width="0" style="122" hidden="1" customWidth="1"/>
    <col min="4356" max="4356" width="21.5703125" style="122" customWidth="1"/>
    <col min="4357" max="4357" width="12.28515625" style="122" customWidth="1"/>
    <col min="4358" max="4358" width="15.140625" style="122" customWidth="1"/>
    <col min="4359" max="4363" width="9.140625" style="122"/>
    <col min="4364" max="4364" width="5.85546875" style="122" customWidth="1"/>
    <col min="4365" max="4607" width="9.140625" style="122"/>
    <col min="4608" max="4608" width="5.7109375" style="122" customWidth="1"/>
    <col min="4609" max="4609" width="16.28515625" style="122" customWidth="1"/>
    <col min="4610" max="4610" width="6.42578125" style="122" customWidth="1"/>
    <col min="4611" max="4611" width="0" style="122" hidden="1" customWidth="1"/>
    <col min="4612" max="4612" width="21.5703125" style="122" customWidth="1"/>
    <col min="4613" max="4613" width="12.28515625" style="122" customWidth="1"/>
    <col min="4614" max="4614" width="15.140625" style="122" customWidth="1"/>
    <col min="4615" max="4619" width="9.140625" style="122"/>
    <col min="4620" max="4620" width="5.85546875" style="122" customWidth="1"/>
    <col min="4621" max="4863" width="9.140625" style="122"/>
    <col min="4864" max="4864" width="5.7109375" style="122" customWidth="1"/>
    <col min="4865" max="4865" width="16.28515625" style="122" customWidth="1"/>
    <col min="4866" max="4866" width="6.42578125" style="122" customWidth="1"/>
    <col min="4867" max="4867" width="0" style="122" hidden="1" customWidth="1"/>
    <col min="4868" max="4868" width="21.5703125" style="122" customWidth="1"/>
    <col min="4869" max="4869" width="12.28515625" style="122" customWidth="1"/>
    <col min="4870" max="4870" width="15.140625" style="122" customWidth="1"/>
    <col min="4871" max="4875" width="9.140625" style="122"/>
    <col min="4876" max="4876" width="5.85546875" style="122" customWidth="1"/>
    <col min="4877" max="5119" width="9.140625" style="122"/>
    <col min="5120" max="5120" width="5.7109375" style="122" customWidth="1"/>
    <col min="5121" max="5121" width="16.28515625" style="122" customWidth="1"/>
    <col min="5122" max="5122" width="6.42578125" style="122" customWidth="1"/>
    <col min="5123" max="5123" width="0" style="122" hidden="1" customWidth="1"/>
    <col min="5124" max="5124" width="21.5703125" style="122" customWidth="1"/>
    <col min="5125" max="5125" width="12.28515625" style="122" customWidth="1"/>
    <col min="5126" max="5126" width="15.140625" style="122" customWidth="1"/>
    <col min="5127" max="5131" width="9.140625" style="122"/>
    <col min="5132" max="5132" width="5.85546875" style="122" customWidth="1"/>
    <col min="5133" max="5375" width="9.140625" style="122"/>
    <col min="5376" max="5376" width="5.7109375" style="122" customWidth="1"/>
    <col min="5377" max="5377" width="16.28515625" style="122" customWidth="1"/>
    <col min="5378" max="5378" width="6.42578125" style="122" customWidth="1"/>
    <col min="5379" max="5379" width="0" style="122" hidden="1" customWidth="1"/>
    <col min="5380" max="5380" width="21.5703125" style="122" customWidth="1"/>
    <col min="5381" max="5381" width="12.28515625" style="122" customWidth="1"/>
    <col min="5382" max="5382" width="15.140625" style="122" customWidth="1"/>
    <col min="5383" max="5387" width="9.140625" style="122"/>
    <col min="5388" max="5388" width="5.85546875" style="122" customWidth="1"/>
    <col min="5389" max="5631" width="9.140625" style="122"/>
    <col min="5632" max="5632" width="5.7109375" style="122" customWidth="1"/>
    <col min="5633" max="5633" width="16.28515625" style="122" customWidth="1"/>
    <col min="5634" max="5634" width="6.42578125" style="122" customWidth="1"/>
    <col min="5635" max="5635" width="0" style="122" hidden="1" customWidth="1"/>
    <col min="5636" max="5636" width="21.5703125" style="122" customWidth="1"/>
    <col min="5637" max="5637" width="12.28515625" style="122" customWidth="1"/>
    <col min="5638" max="5638" width="15.140625" style="122" customWidth="1"/>
    <col min="5639" max="5643" width="9.140625" style="122"/>
    <col min="5644" max="5644" width="5.85546875" style="122" customWidth="1"/>
    <col min="5645" max="5887" width="9.140625" style="122"/>
    <col min="5888" max="5888" width="5.7109375" style="122" customWidth="1"/>
    <col min="5889" max="5889" width="16.28515625" style="122" customWidth="1"/>
    <col min="5890" max="5890" width="6.42578125" style="122" customWidth="1"/>
    <col min="5891" max="5891" width="0" style="122" hidden="1" customWidth="1"/>
    <col min="5892" max="5892" width="21.5703125" style="122" customWidth="1"/>
    <col min="5893" max="5893" width="12.28515625" style="122" customWidth="1"/>
    <col min="5894" max="5894" width="15.140625" style="122" customWidth="1"/>
    <col min="5895" max="5899" width="9.140625" style="122"/>
    <col min="5900" max="5900" width="5.85546875" style="122" customWidth="1"/>
    <col min="5901" max="6143" width="9.140625" style="122"/>
    <col min="6144" max="6144" width="5.7109375" style="122" customWidth="1"/>
    <col min="6145" max="6145" width="16.28515625" style="122" customWidth="1"/>
    <col min="6146" max="6146" width="6.42578125" style="122" customWidth="1"/>
    <col min="6147" max="6147" width="0" style="122" hidden="1" customWidth="1"/>
    <col min="6148" max="6148" width="21.5703125" style="122" customWidth="1"/>
    <col min="6149" max="6149" width="12.28515625" style="122" customWidth="1"/>
    <col min="6150" max="6150" width="15.140625" style="122" customWidth="1"/>
    <col min="6151" max="6155" width="9.140625" style="122"/>
    <col min="6156" max="6156" width="5.85546875" style="122" customWidth="1"/>
    <col min="6157" max="6399" width="9.140625" style="122"/>
    <col min="6400" max="6400" width="5.7109375" style="122" customWidth="1"/>
    <col min="6401" max="6401" width="16.28515625" style="122" customWidth="1"/>
    <col min="6402" max="6402" width="6.42578125" style="122" customWidth="1"/>
    <col min="6403" max="6403" width="0" style="122" hidden="1" customWidth="1"/>
    <col min="6404" max="6404" width="21.5703125" style="122" customWidth="1"/>
    <col min="6405" max="6405" width="12.28515625" style="122" customWidth="1"/>
    <col min="6406" max="6406" width="15.140625" style="122" customWidth="1"/>
    <col min="6407" max="6411" width="9.140625" style="122"/>
    <col min="6412" max="6412" width="5.85546875" style="122" customWidth="1"/>
    <col min="6413" max="6655" width="9.140625" style="122"/>
    <col min="6656" max="6656" width="5.7109375" style="122" customWidth="1"/>
    <col min="6657" max="6657" width="16.28515625" style="122" customWidth="1"/>
    <col min="6658" max="6658" width="6.42578125" style="122" customWidth="1"/>
    <col min="6659" max="6659" width="0" style="122" hidden="1" customWidth="1"/>
    <col min="6660" max="6660" width="21.5703125" style="122" customWidth="1"/>
    <col min="6661" max="6661" width="12.28515625" style="122" customWidth="1"/>
    <col min="6662" max="6662" width="15.140625" style="122" customWidth="1"/>
    <col min="6663" max="6667" width="9.140625" style="122"/>
    <col min="6668" max="6668" width="5.85546875" style="122" customWidth="1"/>
    <col min="6669" max="6911" width="9.140625" style="122"/>
    <col min="6912" max="6912" width="5.7109375" style="122" customWidth="1"/>
    <col min="6913" max="6913" width="16.28515625" style="122" customWidth="1"/>
    <col min="6914" max="6914" width="6.42578125" style="122" customWidth="1"/>
    <col min="6915" max="6915" width="0" style="122" hidden="1" customWidth="1"/>
    <col min="6916" max="6916" width="21.5703125" style="122" customWidth="1"/>
    <col min="6917" max="6917" width="12.28515625" style="122" customWidth="1"/>
    <col min="6918" max="6918" width="15.140625" style="122" customWidth="1"/>
    <col min="6919" max="6923" width="9.140625" style="122"/>
    <col min="6924" max="6924" width="5.85546875" style="122" customWidth="1"/>
    <col min="6925" max="7167" width="9.140625" style="122"/>
    <col min="7168" max="7168" width="5.7109375" style="122" customWidth="1"/>
    <col min="7169" max="7169" width="16.28515625" style="122" customWidth="1"/>
    <col min="7170" max="7170" width="6.42578125" style="122" customWidth="1"/>
    <col min="7171" max="7171" width="0" style="122" hidden="1" customWidth="1"/>
    <col min="7172" max="7172" width="21.5703125" style="122" customWidth="1"/>
    <col min="7173" max="7173" width="12.28515625" style="122" customWidth="1"/>
    <col min="7174" max="7174" width="15.140625" style="122" customWidth="1"/>
    <col min="7175" max="7179" width="9.140625" style="122"/>
    <col min="7180" max="7180" width="5.85546875" style="122" customWidth="1"/>
    <col min="7181" max="7423" width="9.140625" style="122"/>
    <col min="7424" max="7424" width="5.7109375" style="122" customWidth="1"/>
    <col min="7425" max="7425" width="16.28515625" style="122" customWidth="1"/>
    <col min="7426" max="7426" width="6.42578125" style="122" customWidth="1"/>
    <col min="7427" max="7427" width="0" style="122" hidden="1" customWidth="1"/>
    <col min="7428" max="7428" width="21.5703125" style="122" customWidth="1"/>
    <col min="7429" max="7429" width="12.28515625" style="122" customWidth="1"/>
    <col min="7430" max="7430" width="15.140625" style="122" customWidth="1"/>
    <col min="7431" max="7435" width="9.140625" style="122"/>
    <col min="7436" max="7436" width="5.85546875" style="122" customWidth="1"/>
    <col min="7437" max="7679" width="9.140625" style="122"/>
    <col min="7680" max="7680" width="5.7109375" style="122" customWidth="1"/>
    <col min="7681" max="7681" width="16.28515625" style="122" customWidth="1"/>
    <col min="7682" max="7682" width="6.42578125" style="122" customWidth="1"/>
    <col min="7683" max="7683" width="0" style="122" hidden="1" customWidth="1"/>
    <col min="7684" max="7684" width="21.5703125" style="122" customWidth="1"/>
    <col min="7685" max="7685" width="12.28515625" style="122" customWidth="1"/>
    <col min="7686" max="7686" width="15.140625" style="122" customWidth="1"/>
    <col min="7687" max="7691" width="9.140625" style="122"/>
    <col min="7692" max="7692" width="5.85546875" style="122" customWidth="1"/>
    <col min="7693" max="7935" width="9.140625" style="122"/>
    <col min="7936" max="7936" width="5.7109375" style="122" customWidth="1"/>
    <col min="7937" max="7937" width="16.28515625" style="122" customWidth="1"/>
    <col min="7938" max="7938" width="6.42578125" style="122" customWidth="1"/>
    <col min="7939" max="7939" width="0" style="122" hidden="1" customWidth="1"/>
    <col min="7940" max="7940" width="21.5703125" style="122" customWidth="1"/>
    <col min="7941" max="7941" width="12.28515625" style="122" customWidth="1"/>
    <col min="7942" max="7942" width="15.140625" style="122" customWidth="1"/>
    <col min="7943" max="7947" width="9.140625" style="122"/>
    <col min="7948" max="7948" width="5.85546875" style="122" customWidth="1"/>
    <col min="7949" max="8191" width="9.140625" style="122"/>
    <col min="8192" max="8192" width="5.7109375" style="122" customWidth="1"/>
    <col min="8193" max="8193" width="16.28515625" style="122" customWidth="1"/>
    <col min="8194" max="8194" width="6.42578125" style="122" customWidth="1"/>
    <col min="8195" max="8195" width="0" style="122" hidden="1" customWidth="1"/>
    <col min="8196" max="8196" width="21.5703125" style="122" customWidth="1"/>
    <col min="8197" max="8197" width="12.28515625" style="122" customWidth="1"/>
    <col min="8198" max="8198" width="15.140625" style="122" customWidth="1"/>
    <col min="8199" max="8203" width="9.140625" style="122"/>
    <col min="8204" max="8204" width="5.85546875" style="122" customWidth="1"/>
    <col min="8205" max="8447" width="9.140625" style="122"/>
    <col min="8448" max="8448" width="5.7109375" style="122" customWidth="1"/>
    <col min="8449" max="8449" width="16.28515625" style="122" customWidth="1"/>
    <col min="8450" max="8450" width="6.42578125" style="122" customWidth="1"/>
    <col min="8451" max="8451" width="0" style="122" hidden="1" customWidth="1"/>
    <col min="8452" max="8452" width="21.5703125" style="122" customWidth="1"/>
    <col min="8453" max="8453" width="12.28515625" style="122" customWidth="1"/>
    <col min="8454" max="8454" width="15.140625" style="122" customWidth="1"/>
    <col min="8455" max="8459" width="9.140625" style="122"/>
    <col min="8460" max="8460" width="5.85546875" style="122" customWidth="1"/>
    <col min="8461" max="8703" width="9.140625" style="122"/>
    <col min="8704" max="8704" width="5.7109375" style="122" customWidth="1"/>
    <col min="8705" max="8705" width="16.28515625" style="122" customWidth="1"/>
    <col min="8706" max="8706" width="6.42578125" style="122" customWidth="1"/>
    <col min="8707" max="8707" width="0" style="122" hidden="1" customWidth="1"/>
    <col min="8708" max="8708" width="21.5703125" style="122" customWidth="1"/>
    <col min="8709" max="8709" width="12.28515625" style="122" customWidth="1"/>
    <col min="8710" max="8710" width="15.140625" style="122" customWidth="1"/>
    <col min="8711" max="8715" width="9.140625" style="122"/>
    <col min="8716" max="8716" width="5.85546875" style="122" customWidth="1"/>
    <col min="8717" max="8959" width="9.140625" style="122"/>
    <col min="8960" max="8960" width="5.7109375" style="122" customWidth="1"/>
    <col min="8961" max="8961" width="16.28515625" style="122" customWidth="1"/>
    <col min="8962" max="8962" width="6.42578125" style="122" customWidth="1"/>
    <col min="8963" max="8963" width="0" style="122" hidden="1" customWidth="1"/>
    <col min="8964" max="8964" width="21.5703125" style="122" customWidth="1"/>
    <col min="8965" max="8965" width="12.28515625" style="122" customWidth="1"/>
    <col min="8966" max="8966" width="15.140625" style="122" customWidth="1"/>
    <col min="8967" max="8971" width="9.140625" style="122"/>
    <col min="8972" max="8972" width="5.85546875" style="122" customWidth="1"/>
    <col min="8973" max="9215" width="9.140625" style="122"/>
    <col min="9216" max="9216" width="5.7109375" style="122" customWidth="1"/>
    <col min="9217" max="9217" width="16.28515625" style="122" customWidth="1"/>
    <col min="9218" max="9218" width="6.42578125" style="122" customWidth="1"/>
    <col min="9219" max="9219" width="0" style="122" hidden="1" customWidth="1"/>
    <col min="9220" max="9220" width="21.5703125" style="122" customWidth="1"/>
    <col min="9221" max="9221" width="12.28515625" style="122" customWidth="1"/>
    <col min="9222" max="9222" width="15.140625" style="122" customWidth="1"/>
    <col min="9223" max="9227" width="9.140625" style="122"/>
    <col min="9228" max="9228" width="5.85546875" style="122" customWidth="1"/>
    <col min="9229" max="9471" width="9.140625" style="122"/>
    <col min="9472" max="9472" width="5.7109375" style="122" customWidth="1"/>
    <col min="9473" max="9473" width="16.28515625" style="122" customWidth="1"/>
    <col min="9474" max="9474" width="6.42578125" style="122" customWidth="1"/>
    <col min="9475" max="9475" width="0" style="122" hidden="1" customWidth="1"/>
    <col min="9476" max="9476" width="21.5703125" style="122" customWidth="1"/>
    <col min="9477" max="9477" width="12.28515625" style="122" customWidth="1"/>
    <col min="9478" max="9478" width="15.140625" style="122" customWidth="1"/>
    <col min="9479" max="9483" width="9.140625" style="122"/>
    <col min="9484" max="9484" width="5.85546875" style="122" customWidth="1"/>
    <col min="9485" max="9727" width="9.140625" style="122"/>
    <col min="9728" max="9728" width="5.7109375" style="122" customWidth="1"/>
    <col min="9729" max="9729" width="16.28515625" style="122" customWidth="1"/>
    <col min="9730" max="9730" width="6.42578125" style="122" customWidth="1"/>
    <col min="9731" max="9731" width="0" style="122" hidden="1" customWidth="1"/>
    <col min="9732" max="9732" width="21.5703125" style="122" customWidth="1"/>
    <col min="9733" max="9733" width="12.28515625" style="122" customWidth="1"/>
    <col min="9734" max="9734" width="15.140625" style="122" customWidth="1"/>
    <col min="9735" max="9739" width="9.140625" style="122"/>
    <col min="9740" max="9740" width="5.85546875" style="122" customWidth="1"/>
    <col min="9741" max="9983" width="9.140625" style="122"/>
    <col min="9984" max="9984" width="5.7109375" style="122" customWidth="1"/>
    <col min="9985" max="9985" width="16.28515625" style="122" customWidth="1"/>
    <col min="9986" max="9986" width="6.42578125" style="122" customWidth="1"/>
    <col min="9987" max="9987" width="0" style="122" hidden="1" customWidth="1"/>
    <col min="9988" max="9988" width="21.5703125" style="122" customWidth="1"/>
    <col min="9989" max="9989" width="12.28515625" style="122" customWidth="1"/>
    <col min="9990" max="9990" width="15.140625" style="122" customWidth="1"/>
    <col min="9991" max="9995" width="9.140625" style="122"/>
    <col min="9996" max="9996" width="5.85546875" style="122" customWidth="1"/>
    <col min="9997" max="10239" width="9.140625" style="122"/>
    <col min="10240" max="10240" width="5.7109375" style="122" customWidth="1"/>
    <col min="10241" max="10241" width="16.28515625" style="122" customWidth="1"/>
    <col min="10242" max="10242" width="6.42578125" style="122" customWidth="1"/>
    <col min="10243" max="10243" width="0" style="122" hidden="1" customWidth="1"/>
    <col min="10244" max="10244" width="21.5703125" style="122" customWidth="1"/>
    <col min="10245" max="10245" width="12.28515625" style="122" customWidth="1"/>
    <col min="10246" max="10246" width="15.140625" style="122" customWidth="1"/>
    <col min="10247" max="10251" width="9.140625" style="122"/>
    <col min="10252" max="10252" width="5.85546875" style="122" customWidth="1"/>
    <col min="10253" max="10495" width="9.140625" style="122"/>
    <col min="10496" max="10496" width="5.7109375" style="122" customWidth="1"/>
    <col min="10497" max="10497" width="16.28515625" style="122" customWidth="1"/>
    <col min="10498" max="10498" width="6.42578125" style="122" customWidth="1"/>
    <col min="10499" max="10499" width="0" style="122" hidden="1" customWidth="1"/>
    <col min="10500" max="10500" width="21.5703125" style="122" customWidth="1"/>
    <col min="10501" max="10501" width="12.28515625" style="122" customWidth="1"/>
    <col min="10502" max="10502" width="15.140625" style="122" customWidth="1"/>
    <col min="10503" max="10507" width="9.140625" style="122"/>
    <col min="10508" max="10508" width="5.85546875" style="122" customWidth="1"/>
    <col min="10509" max="10751" width="9.140625" style="122"/>
    <col min="10752" max="10752" width="5.7109375" style="122" customWidth="1"/>
    <col min="10753" max="10753" width="16.28515625" style="122" customWidth="1"/>
    <col min="10754" max="10754" width="6.42578125" style="122" customWidth="1"/>
    <col min="10755" max="10755" width="0" style="122" hidden="1" customWidth="1"/>
    <col min="10756" max="10756" width="21.5703125" style="122" customWidth="1"/>
    <col min="10757" max="10757" width="12.28515625" style="122" customWidth="1"/>
    <col min="10758" max="10758" width="15.140625" style="122" customWidth="1"/>
    <col min="10759" max="10763" width="9.140625" style="122"/>
    <col min="10764" max="10764" width="5.85546875" style="122" customWidth="1"/>
    <col min="10765" max="11007" width="9.140625" style="122"/>
    <col min="11008" max="11008" width="5.7109375" style="122" customWidth="1"/>
    <col min="11009" max="11009" width="16.28515625" style="122" customWidth="1"/>
    <col min="11010" max="11010" width="6.42578125" style="122" customWidth="1"/>
    <col min="11011" max="11011" width="0" style="122" hidden="1" customWidth="1"/>
    <col min="11012" max="11012" width="21.5703125" style="122" customWidth="1"/>
    <col min="11013" max="11013" width="12.28515625" style="122" customWidth="1"/>
    <col min="11014" max="11014" width="15.140625" style="122" customWidth="1"/>
    <col min="11015" max="11019" width="9.140625" style="122"/>
    <col min="11020" max="11020" width="5.85546875" style="122" customWidth="1"/>
    <col min="11021" max="11263" width="9.140625" style="122"/>
    <col min="11264" max="11264" width="5.7109375" style="122" customWidth="1"/>
    <col min="11265" max="11265" width="16.28515625" style="122" customWidth="1"/>
    <col min="11266" max="11266" width="6.42578125" style="122" customWidth="1"/>
    <col min="11267" max="11267" width="0" style="122" hidden="1" customWidth="1"/>
    <col min="11268" max="11268" width="21.5703125" style="122" customWidth="1"/>
    <col min="11269" max="11269" width="12.28515625" style="122" customWidth="1"/>
    <col min="11270" max="11270" width="15.140625" style="122" customWidth="1"/>
    <col min="11271" max="11275" width="9.140625" style="122"/>
    <col min="11276" max="11276" width="5.85546875" style="122" customWidth="1"/>
    <col min="11277" max="11519" width="9.140625" style="122"/>
    <col min="11520" max="11520" width="5.7109375" style="122" customWidth="1"/>
    <col min="11521" max="11521" width="16.28515625" style="122" customWidth="1"/>
    <col min="11522" max="11522" width="6.42578125" style="122" customWidth="1"/>
    <col min="11523" max="11523" width="0" style="122" hidden="1" customWidth="1"/>
    <col min="11524" max="11524" width="21.5703125" style="122" customWidth="1"/>
    <col min="11525" max="11525" width="12.28515625" style="122" customWidth="1"/>
    <col min="11526" max="11526" width="15.140625" style="122" customWidth="1"/>
    <col min="11527" max="11531" width="9.140625" style="122"/>
    <col min="11532" max="11532" width="5.85546875" style="122" customWidth="1"/>
    <col min="11533" max="11775" width="9.140625" style="122"/>
    <col min="11776" max="11776" width="5.7109375" style="122" customWidth="1"/>
    <col min="11777" max="11777" width="16.28515625" style="122" customWidth="1"/>
    <col min="11778" max="11778" width="6.42578125" style="122" customWidth="1"/>
    <col min="11779" max="11779" width="0" style="122" hidden="1" customWidth="1"/>
    <col min="11780" max="11780" width="21.5703125" style="122" customWidth="1"/>
    <col min="11781" max="11781" width="12.28515625" style="122" customWidth="1"/>
    <col min="11782" max="11782" width="15.140625" style="122" customWidth="1"/>
    <col min="11783" max="11787" width="9.140625" style="122"/>
    <col min="11788" max="11788" width="5.85546875" style="122" customWidth="1"/>
    <col min="11789" max="12031" width="9.140625" style="122"/>
    <col min="12032" max="12032" width="5.7109375" style="122" customWidth="1"/>
    <col min="12033" max="12033" width="16.28515625" style="122" customWidth="1"/>
    <col min="12034" max="12034" width="6.42578125" style="122" customWidth="1"/>
    <col min="12035" max="12035" width="0" style="122" hidden="1" customWidth="1"/>
    <col min="12036" max="12036" width="21.5703125" style="122" customWidth="1"/>
    <col min="12037" max="12037" width="12.28515625" style="122" customWidth="1"/>
    <col min="12038" max="12038" width="15.140625" style="122" customWidth="1"/>
    <col min="12039" max="12043" width="9.140625" style="122"/>
    <col min="12044" max="12044" width="5.85546875" style="122" customWidth="1"/>
    <col min="12045" max="12287" width="9.140625" style="122"/>
    <col min="12288" max="12288" width="5.7109375" style="122" customWidth="1"/>
    <col min="12289" max="12289" width="16.28515625" style="122" customWidth="1"/>
    <col min="12290" max="12290" width="6.42578125" style="122" customWidth="1"/>
    <col min="12291" max="12291" width="0" style="122" hidden="1" customWidth="1"/>
    <col min="12292" max="12292" width="21.5703125" style="122" customWidth="1"/>
    <col min="12293" max="12293" width="12.28515625" style="122" customWidth="1"/>
    <col min="12294" max="12294" width="15.140625" style="122" customWidth="1"/>
    <col min="12295" max="12299" width="9.140625" style="122"/>
    <col min="12300" max="12300" width="5.85546875" style="122" customWidth="1"/>
    <col min="12301" max="12543" width="9.140625" style="122"/>
    <col min="12544" max="12544" width="5.7109375" style="122" customWidth="1"/>
    <col min="12545" max="12545" width="16.28515625" style="122" customWidth="1"/>
    <col min="12546" max="12546" width="6.42578125" style="122" customWidth="1"/>
    <col min="12547" max="12547" width="0" style="122" hidden="1" customWidth="1"/>
    <col min="12548" max="12548" width="21.5703125" style="122" customWidth="1"/>
    <col min="12549" max="12549" width="12.28515625" style="122" customWidth="1"/>
    <col min="12550" max="12550" width="15.140625" style="122" customWidth="1"/>
    <col min="12551" max="12555" width="9.140625" style="122"/>
    <col min="12556" max="12556" width="5.85546875" style="122" customWidth="1"/>
    <col min="12557" max="12799" width="9.140625" style="122"/>
    <col min="12800" max="12800" width="5.7109375" style="122" customWidth="1"/>
    <col min="12801" max="12801" width="16.28515625" style="122" customWidth="1"/>
    <col min="12802" max="12802" width="6.42578125" style="122" customWidth="1"/>
    <col min="12803" max="12803" width="0" style="122" hidden="1" customWidth="1"/>
    <col min="12804" max="12804" width="21.5703125" style="122" customWidth="1"/>
    <col min="12805" max="12805" width="12.28515625" style="122" customWidth="1"/>
    <col min="12806" max="12806" width="15.140625" style="122" customWidth="1"/>
    <col min="12807" max="12811" width="9.140625" style="122"/>
    <col min="12812" max="12812" width="5.85546875" style="122" customWidth="1"/>
    <col min="12813" max="13055" width="9.140625" style="122"/>
    <col min="13056" max="13056" width="5.7109375" style="122" customWidth="1"/>
    <col min="13057" max="13057" width="16.28515625" style="122" customWidth="1"/>
    <col min="13058" max="13058" width="6.42578125" style="122" customWidth="1"/>
    <col min="13059" max="13059" width="0" style="122" hidden="1" customWidth="1"/>
    <col min="13060" max="13060" width="21.5703125" style="122" customWidth="1"/>
    <col min="13061" max="13061" width="12.28515625" style="122" customWidth="1"/>
    <col min="13062" max="13062" width="15.140625" style="122" customWidth="1"/>
    <col min="13063" max="13067" width="9.140625" style="122"/>
    <col min="13068" max="13068" width="5.85546875" style="122" customWidth="1"/>
    <col min="13069" max="13311" width="9.140625" style="122"/>
    <col min="13312" max="13312" width="5.7109375" style="122" customWidth="1"/>
    <col min="13313" max="13313" width="16.28515625" style="122" customWidth="1"/>
    <col min="13314" max="13314" width="6.42578125" style="122" customWidth="1"/>
    <col min="13315" max="13315" width="0" style="122" hidden="1" customWidth="1"/>
    <col min="13316" max="13316" width="21.5703125" style="122" customWidth="1"/>
    <col min="13317" max="13317" width="12.28515625" style="122" customWidth="1"/>
    <col min="13318" max="13318" width="15.140625" style="122" customWidth="1"/>
    <col min="13319" max="13323" width="9.140625" style="122"/>
    <col min="13324" max="13324" width="5.85546875" style="122" customWidth="1"/>
    <col min="13325" max="13567" width="9.140625" style="122"/>
    <col min="13568" max="13568" width="5.7109375" style="122" customWidth="1"/>
    <col min="13569" max="13569" width="16.28515625" style="122" customWidth="1"/>
    <col min="13570" max="13570" width="6.42578125" style="122" customWidth="1"/>
    <col min="13571" max="13571" width="0" style="122" hidden="1" customWidth="1"/>
    <col min="13572" max="13572" width="21.5703125" style="122" customWidth="1"/>
    <col min="13573" max="13573" width="12.28515625" style="122" customWidth="1"/>
    <col min="13574" max="13574" width="15.140625" style="122" customWidth="1"/>
    <col min="13575" max="13579" width="9.140625" style="122"/>
    <col min="13580" max="13580" width="5.85546875" style="122" customWidth="1"/>
    <col min="13581" max="13823" width="9.140625" style="122"/>
    <col min="13824" max="13824" width="5.7109375" style="122" customWidth="1"/>
    <col min="13825" max="13825" width="16.28515625" style="122" customWidth="1"/>
    <col min="13826" max="13826" width="6.42578125" style="122" customWidth="1"/>
    <col min="13827" max="13827" width="0" style="122" hidden="1" customWidth="1"/>
    <col min="13828" max="13828" width="21.5703125" style="122" customWidth="1"/>
    <col min="13829" max="13829" width="12.28515625" style="122" customWidth="1"/>
    <col min="13830" max="13830" width="15.140625" style="122" customWidth="1"/>
    <col min="13831" max="13835" width="9.140625" style="122"/>
    <col min="13836" max="13836" width="5.85546875" style="122" customWidth="1"/>
    <col min="13837" max="14079" width="9.140625" style="122"/>
    <col min="14080" max="14080" width="5.7109375" style="122" customWidth="1"/>
    <col min="14081" max="14081" width="16.28515625" style="122" customWidth="1"/>
    <col min="14082" max="14082" width="6.42578125" style="122" customWidth="1"/>
    <col min="14083" max="14083" width="0" style="122" hidden="1" customWidth="1"/>
    <col min="14084" max="14084" width="21.5703125" style="122" customWidth="1"/>
    <col min="14085" max="14085" width="12.28515625" style="122" customWidth="1"/>
    <col min="14086" max="14086" width="15.140625" style="122" customWidth="1"/>
    <col min="14087" max="14091" width="9.140625" style="122"/>
    <col min="14092" max="14092" width="5.85546875" style="122" customWidth="1"/>
    <col min="14093" max="14335" width="9.140625" style="122"/>
    <col min="14336" max="14336" width="5.7109375" style="122" customWidth="1"/>
    <col min="14337" max="14337" width="16.28515625" style="122" customWidth="1"/>
    <col min="14338" max="14338" width="6.42578125" style="122" customWidth="1"/>
    <col min="14339" max="14339" width="0" style="122" hidden="1" customWidth="1"/>
    <col min="14340" max="14340" width="21.5703125" style="122" customWidth="1"/>
    <col min="14341" max="14341" width="12.28515625" style="122" customWidth="1"/>
    <col min="14342" max="14342" width="15.140625" style="122" customWidth="1"/>
    <col min="14343" max="14347" width="9.140625" style="122"/>
    <col min="14348" max="14348" width="5.85546875" style="122" customWidth="1"/>
    <col min="14349" max="14591" width="9.140625" style="122"/>
    <col min="14592" max="14592" width="5.7109375" style="122" customWidth="1"/>
    <col min="14593" max="14593" width="16.28515625" style="122" customWidth="1"/>
    <col min="14594" max="14594" width="6.42578125" style="122" customWidth="1"/>
    <col min="14595" max="14595" width="0" style="122" hidden="1" customWidth="1"/>
    <col min="14596" max="14596" width="21.5703125" style="122" customWidth="1"/>
    <col min="14597" max="14597" width="12.28515625" style="122" customWidth="1"/>
    <col min="14598" max="14598" width="15.140625" style="122" customWidth="1"/>
    <col min="14599" max="14603" width="9.140625" style="122"/>
    <col min="14604" max="14604" width="5.85546875" style="122" customWidth="1"/>
    <col min="14605" max="14847" width="9.140625" style="122"/>
    <col min="14848" max="14848" width="5.7109375" style="122" customWidth="1"/>
    <col min="14849" max="14849" width="16.28515625" style="122" customWidth="1"/>
    <col min="14850" max="14850" width="6.42578125" style="122" customWidth="1"/>
    <col min="14851" max="14851" width="0" style="122" hidden="1" customWidth="1"/>
    <col min="14852" max="14852" width="21.5703125" style="122" customWidth="1"/>
    <col min="14853" max="14853" width="12.28515625" style="122" customWidth="1"/>
    <col min="14854" max="14854" width="15.140625" style="122" customWidth="1"/>
    <col min="14855" max="14859" width="9.140625" style="122"/>
    <col min="14860" max="14860" width="5.85546875" style="122" customWidth="1"/>
    <col min="14861" max="15103" width="9.140625" style="122"/>
    <col min="15104" max="15104" width="5.7109375" style="122" customWidth="1"/>
    <col min="15105" max="15105" width="16.28515625" style="122" customWidth="1"/>
    <col min="15106" max="15106" width="6.42578125" style="122" customWidth="1"/>
    <col min="15107" max="15107" width="0" style="122" hidden="1" customWidth="1"/>
    <col min="15108" max="15108" width="21.5703125" style="122" customWidth="1"/>
    <col min="15109" max="15109" width="12.28515625" style="122" customWidth="1"/>
    <col min="15110" max="15110" width="15.140625" style="122" customWidth="1"/>
    <col min="15111" max="15115" width="9.140625" style="122"/>
    <col min="15116" max="15116" width="5.85546875" style="122" customWidth="1"/>
    <col min="15117" max="15359" width="9.140625" style="122"/>
    <col min="15360" max="15360" width="5.7109375" style="122" customWidth="1"/>
    <col min="15361" max="15361" width="16.28515625" style="122" customWidth="1"/>
    <col min="15362" max="15362" width="6.42578125" style="122" customWidth="1"/>
    <col min="15363" max="15363" width="0" style="122" hidden="1" customWidth="1"/>
    <col min="15364" max="15364" width="21.5703125" style="122" customWidth="1"/>
    <col min="15365" max="15365" width="12.28515625" style="122" customWidth="1"/>
    <col min="15366" max="15366" width="15.140625" style="122" customWidth="1"/>
    <col min="15367" max="15371" width="9.140625" style="122"/>
    <col min="15372" max="15372" width="5.85546875" style="122" customWidth="1"/>
    <col min="15373" max="15615" width="9.140625" style="122"/>
    <col min="15616" max="15616" width="5.7109375" style="122" customWidth="1"/>
    <col min="15617" max="15617" width="16.28515625" style="122" customWidth="1"/>
    <col min="15618" max="15618" width="6.42578125" style="122" customWidth="1"/>
    <col min="15619" max="15619" width="0" style="122" hidden="1" customWidth="1"/>
    <col min="15620" max="15620" width="21.5703125" style="122" customWidth="1"/>
    <col min="15621" max="15621" width="12.28515625" style="122" customWidth="1"/>
    <col min="15622" max="15622" width="15.140625" style="122" customWidth="1"/>
    <col min="15623" max="15627" width="9.140625" style="122"/>
    <col min="15628" max="15628" width="5.85546875" style="122" customWidth="1"/>
    <col min="15629" max="15871" width="9.140625" style="122"/>
    <col min="15872" max="15872" width="5.7109375" style="122" customWidth="1"/>
    <col min="15873" max="15873" width="16.28515625" style="122" customWidth="1"/>
    <col min="15874" max="15874" width="6.42578125" style="122" customWidth="1"/>
    <col min="15875" max="15875" width="0" style="122" hidden="1" customWidth="1"/>
    <col min="15876" max="15876" width="21.5703125" style="122" customWidth="1"/>
    <col min="15877" max="15877" width="12.28515625" style="122" customWidth="1"/>
    <col min="15878" max="15878" width="15.140625" style="122" customWidth="1"/>
    <col min="15879" max="15883" width="9.140625" style="122"/>
    <col min="15884" max="15884" width="5.85546875" style="122" customWidth="1"/>
    <col min="15885" max="16127" width="9.140625" style="122"/>
    <col min="16128" max="16128" width="5.7109375" style="122" customWidth="1"/>
    <col min="16129" max="16129" width="16.28515625" style="122" customWidth="1"/>
    <col min="16130" max="16130" width="6.42578125" style="122" customWidth="1"/>
    <col min="16131" max="16131" width="0" style="122" hidden="1" customWidth="1"/>
    <col min="16132" max="16132" width="21.5703125" style="122" customWidth="1"/>
    <col min="16133" max="16133" width="12.28515625" style="122" customWidth="1"/>
    <col min="16134" max="16134" width="15.140625" style="122" customWidth="1"/>
    <col min="16135" max="16139" width="9.140625" style="122"/>
    <col min="16140" max="16140" width="5.85546875" style="122" customWidth="1"/>
    <col min="16141" max="16384" width="9.140625" style="122"/>
  </cols>
  <sheetData>
    <row r="1" spans="1:29" ht="36" customHeight="1">
      <c r="A1" s="319" t="s">
        <v>92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131"/>
      <c r="X1" s="132"/>
      <c r="Y1" s="132"/>
      <c r="Z1" s="132"/>
      <c r="AA1" s="132"/>
      <c r="AB1" s="132"/>
      <c r="AC1" s="132"/>
    </row>
    <row r="2" spans="1:29" ht="23.25" customHeight="1">
      <c r="A2" s="368" t="s">
        <v>23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119"/>
      <c r="X2" s="133"/>
      <c r="Y2" s="133"/>
      <c r="Z2" s="133"/>
      <c r="AA2" s="133"/>
      <c r="AB2" s="133"/>
      <c r="AC2" s="133"/>
    </row>
    <row r="3" spans="1:29" ht="27" customHeight="1">
      <c r="A3" s="396" t="s">
        <v>333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134"/>
      <c r="X3" s="134"/>
      <c r="Y3" s="134"/>
      <c r="Z3" s="134"/>
      <c r="AA3" s="135"/>
      <c r="AB3" s="136"/>
      <c r="AC3" s="117"/>
    </row>
    <row r="4" spans="1:29" s="187" customFormat="1" ht="36.75" customHeight="1">
      <c r="A4" s="166"/>
      <c r="B4" s="166"/>
      <c r="C4" s="206" t="s">
        <v>25</v>
      </c>
      <c r="D4" s="414" t="s">
        <v>336</v>
      </c>
      <c r="E4" s="414"/>
      <c r="F4" s="414"/>
      <c r="G4" s="414"/>
      <c r="H4" s="414"/>
      <c r="I4" s="414"/>
      <c r="J4" s="414"/>
      <c r="K4" s="414"/>
      <c r="L4" s="414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</row>
    <row r="5" spans="1:29" s="130" customFormat="1" ht="37.5" customHeight="1">
      <c r="A5" s="97" t="s">
        <v>71</v>
      </c>
      <c r="B5" s="98"/>
      <c r="C5" s="98"/>
      <c r="D5" s="98"/>
      <c r="E5" s="98"/>
      <c r="F5" s="99"/>
      <c r="G5" s="99"/>
      <c r="H5" s="99"/>
      <c r="I5" s="99"/>
      <c r="J5" s="99"/>
      <c r="K5" s="99"/>
      <c r="L5" s="99"/>
      <c r="M5" s="99"/>
      <c r="N5" s="100"/>
      <c r="O5" s="60"/>
      <c r="P5" s="99"/>
      <c r="Q5" s="99"/>
      <c r="R5" s="99"/>
      <c r="S5" s="99"/>
      <c r="T5" s="415">
        <v>43707</v>
      </c>
      <c r="U5" s="415"/>
      <c r="V5" s="101"/>
      <c r="W5" s="99"/>
      <c r="X5" s="99"/>
      <c r="Y5" s="101"/>
      <c r="Z5" s="99"/>
      <c r="AA5" s="99"/>
      <c r="AB5" s="101"/>
      <c r="AC5" s="60"/>
    </row>
    <row r="6" spans="1:29" ht="43.5" customHeight="1">
      <c r="A6" s="363" t="s">
        <v>27</v>
      </c>
      <c r="B6" s="361" t="s">
        <v>29</v>
      </c>
      <c r="C6" s="362" t="s">
        <v>266</v>
      </c>
      <c r="D6" s="362"/>
      <c r="E6" s="362" t="s">
        <v>1</v>
      </c>
      <c r="F6" s="379" t="s">
        <v>2</v>
      </c>
      <c r="G6" s="362" t="s">
        <v>267</v>
      </c>
      <c r="H6" s="380" t="s">
        <v>3</v>
      </c>
      <c r="I6" s="380" t="s">
        <v>268</v>
      </c>
      <c r="J6" s="381" t="s">
        <v>269</v>
      </c>
      <c r="K6" s="381" t="s">
        <v>270</v>
      </c>
      <c r="L6" s="402" t="s">
        <v>271</v>
      </c>
      <c r="M6" s="394" t="s">
        <v>290</v>
      </c>
      <c r="N6" s="395" t="s">
        <v>291</v>
      </c>
      <c r="O6" s="394" t="s">
        <v>292</v>
      </c>
      <c r="P6" s="395" t="s">
        <v>364</v>
      </c>
      <c r="Q6" s="395" t="s">
        <v>365</v>
      </c>
      <c r="R6" s="358" t="s">
        <v>63</v>
      </c>
      <c r="S6" s="410" t="s">
        <v>335</v>
      </c>
      <c r="T6" s="411"/>
      <c r="U6" s="260" t="s">
        <v>300</v>
      </c>
      <c r="V6" s="412" t="s">
        <v>36</v>
      </c>
      <c r="W6" s="385" t="s">
        <v>72</v>
      </c>
    </row>
    <row r="7" spans="1:29" ht="25.5" customHeight="1">
      <c r="A7" s="363"/>
      <c r="B7" s="361"/>
      <c r="C7" s="362"/>
      <c r="D7" s="362"/>
      <c r="E7" s="362"/>
      <c r="F7" s="379"/>
      <c r="G7" s="362"/>
      <c r="H7" s="380"/>
      <c r="I7" s="380"/>
      <c r="J7" s="381"/>
      <c r="K7" s="381"/>
      <c r="L7" s="402"/>
      <c r="M7" s="394"/>
      <c r="N7" s="395"/>
      <c r="O7" s="394"/>
      <c r="P7" s="395"/>
      <c r="Q7" s="395"/>
      <c r="R7" s="358"/>
      <c r="S7" s="260" t="s">
        <v>35</v>
      </c>
      <c r="T7" s="260" t="s">
        <v>36</v>
      </c>
      <c r="U7" s="260" t="s">
        <v>36</v>
      </c>
      <c r="V7" s="413"/>
      <c r="W7" s="403"/>
    </row>
    <row r="8" spans="1:29" ht="68.25" customHeight="1">
      <c r="A8" s="129">
        <v>1</v>
      </c>
      <c r="B8" s="62">
        <v>12</v>
      </c>
      <c r="C8" s="63" t="s">
        <v>226</v>
      </c>
      <c r="D8" s="65" t="s">
        <v>227</v>
      </c>
      <c r="E8" s="64">
        <v>10150898</v>
      </c>
      <c r="F8" s="62" t="s">
        <v>4</v>
      </c>
      <c r="G8" s="65" t="s">
        <v>228</v>
      </c>
      <c r="H8" s="64" t="s">
        <v>229</v>
      </c>
      <c r="I8" s="66" t="s">
        <v>230</v>
      </c>
      <c r="J8" s="67" t="s">
        <v>231</v>
      </c>
      <c r="K8" s="67" t="s">
        <v>8</v>
      </c>
      <c r="L8" s="67" t="s">
        <v>232</v>
      </c>
      <c r="M8" s="184">
        <v>7.2</v>
      </c>
      <c r="N8" s="184">
        <v>7.4</v>
      </c>
      <c r="O8" s="185">
        <v>7.3</v>
      </c>
      <c r="P8" s="186">
        <v>7.2</v>
      </c>
      <c r="Q8" s="186">
        <v>7.3</v>
      </c>
      <c r="R8" s="125">
        <v>1</v>
      </c>
      <c r="S8" s="137">
        <f t="shared" ref="S8:S9" si="0">Q8+P8+O8+N8+M8</f>
        <v>36.400000000000006</v>
      </c>
      <c r="T8" s="124">
        <f>(S8/5)*10</f>
        <v>72.800000000000011</v>
      </c>
      <c r="U8" s="124">
        <v>64.463999999999999</v>
      </c>
      <c r="V8" s="211">
        <v>68.132000000000005</v>
      </c>
      <c r="W8" s="212">
        <v>132</v>
      </c>
    </row>
    <row r="9" spans="1:29" ht="68.25" customHeight="1">
      <c r="A9" s="129">
        <v>2</v>
      </c>
      <c r="B9" s="62">
        <v>19</v>
      </c>
      <c r="C9" s="63" t="s">
        <v>140</v>
      </c>
      <c r="D9" s="65" t="s">
        <v>141</v>
      </c>
      <c r="E9" s="64">
        <v>10003439</v>
      </c>
      <c r="F9" s="62" t="s">
        <v>4</v>
      </c>
      <c r="G9" s="65" t="s">
        <v>222</v>
      </c>
      <c r="H9" s="64" t="s">
        <v>223</v>
      </c>
      <c r="I9" s="66" t="s">
        <v>144</v>
      </c>
      <c r="J9" s="67" t="s">
        <v>224</v>
      </c>
      <c r="K9" s="67" t="s">
        <v>6</v>
      </c>
      <c r="L9" s="67" t="s">
        <v>225</v>
      </c>
      <c r="M9" s="128">
        <v>6.8</v>
      </c>
      <c r="N9" s="128">
        <v>7</v>
      </c>
      <c r="O9" s="127">
        <v>7.2</v>
      </c>
      <c r="P9" s="126">
        <v>6.7</v>
      </c>
      <c r="Q9" s="126">
        <v>7.1</v>
      </c>
      <c r="R9" s="125"/>
      <c r="S9" s="137">
        <f t="shared" si="0"/>
        <v>34.799999999999997</v>
      </c>
      <c r="T9" s="124">
        <f t="shared" ref="T9" si="1">(S9/5)*10</f>
        <v>69.599999999999994</v>
      </c>
      <c r="U9" s="124">
        <v>65</v>
      </c>
      <c r="V9" s="211">
        <f t="shared" ref="V9" si="2">(U9+T9)/2</f>
        <v>67.3</v>
      </c>
      <c r="W9" s="212">
        <v>100</v>
      </c>
    </row>
    <row r="10" spans="1:29" s="207" customFormat="1" ht="39.75" customHeight="1">
      <c r="B10" s="208"/>
      <c r="C10" s="209" t="s">
        <v>37</v>
      </c>
      <c r="D10" s="209"/>
      <c r="E10" s="209"/>
      <c r="F10" s="209"/>
      <c r="G10" s="210" t="s">
        <v>337</v>
      </c>
      <c r="J10" s="210"/>
      <c r="K10" s="210"/>
      <c r="L10" s="210"/>
      <c r="M10" s="210"/>
      <c r="N10" s="210"/>
      <c r="O10" s="210"/>
      <c r="P10" s="210"/>
      <c r="Q10" s="210"/>
    </row>
  </sheetData>
  <sheetProtection selectLockedCells="1" selectUnlockedCells="1"/>
  <mergeCells count="25">
    <mergeCell ref="A1:V1"/>
    <mergeCell ref="A2:V2"/>
    <mergeCell ref="A3:V3"/>
    <mergeCell ref="A6:A7"/>
    <mergeCell ref="B6:B7"/>
    <mergeCell ref="C6:D7"/>
    <mergeCell ref="E6:E7"/>
    <mergeCell ref="F6:F7"/>
    <mergeCell ref="G6:G7"/>
    <mergeCell ref="H6:H7"/>
    <mergeCell ref="V6:V7"/>
    <mergeCell ref="I6:I7"/>
    <mergeCell ref="J6:J7"/>
    <mergeCell ref="K6:K7"/>
    <mergeCell ref="D4:L4"/>
    <mergeCell ref="T5:U5"/>
    <mergeCell ref="W6:W7"/>
    <mergeCell ref="L6:L7"/>
    <mergeCell ref="M6:M7"/>
    <mergeCell ref="N6:N7"/>
    <mergeCell ref="S6:T6"/>
    <mergeCell ref="O6:O7"/>
    <mergeCell ref="P6:P7"/>
    <mergeCell ref="Q6:Q7"/>
    <mergeCell ref="R6:R7"/>
  </mergeCells>
  <printOptions horizontalCentered="1"/>
  <pageMargins left="0" right="0" top="0.74803149606299213" bottom="0" header="1.1023622047244095" footer="0"/>
  <pageSetup paperSize="9" scale="77" firstPageNumber="0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7030A0"/>
  </sheetPr>
  <dimension ref="A1:AA23"/>
  <sheetViews>
    <sheetView view="pageBreakPreview" topLeftCell="A4" zoomScale="90" zoomScaleSheetLayoutView="90" workbookViewId="0">
      <selection activeCell="K14" sqref="K14"/>
    </sheetView>
  </sheetViews>
  <sheetFormatPr defaultRowHeight="12.75"/>
  <cols>
    <col min="1" max="1" width="5.7109375" style="122" customWidth="1"/>
    <col min="2" max="2" width="6.7109375" style="122" customWidth="1"/>
    <col min="3" max="3" width="10.7109375" style="122" customWidth="1"/>
    <col min="4" max="4" width="14.28515625" style="122" customWidth="1"/>
    <col min="5" max="5" width="21.5703125" style="122" hidden="1" customWidth="1"/>
    <col min="6" max="6" width="8" style="122" customWidth="1"/>
    <col min="7" max="7" width="17.5703125" style="122" customWidth="1"/>
    <col min="8" max="8" width="12.28515625" style="122" hidden="1" customWidth="1"/>
    <col min="9" max="9" width="13.28515625" style="122" customWidth="1"/>
    <col min="10" max="10" width="9.42578125" style="122" customWidth="1"/>
    <col min="11" max="11" width="11.7109375" style="122" customWidth="1"/>
    <col min="12" max="12" width="7.28515625" style="122" customWidth="1"/>
    <col min="13" max="15" width="9.140625" style="122"/>
    <col min="16" max="16" width="10.85546875" style="122" customWidth="1"/>
    <col min="17" max="17" width="10.28515625" style="122" customWidth="1"/>
    <col min="18" max="18" width="5.85546875" style="122" customWidth="1"/>
    <col min="19" max="19" width="8.5703125" style="122" customWidth="1"/>
    <col min="20" max="20" width="7.42578125" style="122" customWidth="1"/>
    <col min="21" max="21" width="9.140625" style="122" customWidth="1"/>
    <col min="22" max="253" width="9.140625" style="122"/>
    <col min="254" max="254" width="5.7109375" style="122" customWidth="1"/>
    <col min="255" max="255" width="16.28515625" style="122" customWidth="1"/>
    <col min="256" max="256" width="6.42578125" style="122" customWidth="1"/>
    <col min="257" max="257" width="0" style="122" hidden="1" customWidth="1"/>
    <col min="258" max="258" width="21.5703125" style="122" customWidth="1"/>
    <col min="259" max="259" width="12.28515625" style="122" customWidth="1"/>
    <col min="260" max="260" width="15.140625" style="122" customWidth="1"/>
    <col min="261" max="265" width="9.140625" style="122"/>
    <col min="266" max="266" width="5.85546875" style="122" customWidth="1"/>
    <col min="267" max="509" width="9.140625" style="122"/>
    <col min="510" max="510" width="5.7109375" style="122" customWidth="1"/>
    <col min="511" max="511" width="16.28515625" style="122" customWidth="1"/>
    <col min="512" max="512" width="6.42578125" style="122" customWidth="1"/>
    <col min="513" max="513" width="0" style="122" hidden="1" customWidth="1"/>
    <col min="514" max="514" width="21.5703125" style="122" customWidth="1"/>
    <col min="515" max="515" width="12.28515625" style="122" customWidth="1"/>
    <col min="516" max="516" width="15.140625" style="122" customWidth="1"/>
    <col min="517" max="521" width="9.140625" style="122"/>
    <col min="522" max="522" width="5.85546875" style="122" customWidth="1"/>
    <col min="523" max="765" width="9.140625" style="122"/>
    <col min="766" max="766" width="5.7109375" style="122" customWidth="1"/>
    <col min="767" max="767" width="16.28515625" style="122" customWidth="1"/>
    <col min="768" max="768" width="6.42578125" style="122" customWidth="1"/>
    <col min="769" max="769" width="0" style="122" hidden="1" customWidth="1"/>
    <col min="770" max="770" width="21.5703125" style="122" customWidth="1"/>
    <col min="771" max="771" width="12.28515625" style="122" customWidth="1"/>
    <col min="772" max="772" width="15.140625" style="122" customWidth="1"/>
    <col min="773" max="777" width="9.140625" style="122"/>
    <col min="778" max="778" width="5.85546875" style="122" customWidth="1"/>
    <col min="779" max="1021" width="9.140625" style="122"/>
    <col min="1022" max="1022" width="5.7109375" style="122" customWidth="1"/>
    <col min="1023" max="1023" width="16.28515625" style="122" customWidth="1"/>
    <col min="1024" max="1024" width="6.42578125" style="122" customWidth="1"/>
    <col min="1025" max="1025" width="0" style="122" hidden="1" customWidth="1"/>
    <col min="1026" max="1026" width="21.5703125" style="122" customWidth="1"/>
    <col min="1027" max="1027" width="12.28515625" style="122" customWidth="1"/>
    <col min="1028" max="1028" width="15.140625" style="122" customWidth="1"/>
    <col min="1029" max="1033" width="9.140625" style="122"/>
    <col min="1034" max="1034" width="5.85546875" style="122" customWidth="1"/>
    <col min="1035" max="1277" width="9.140625" style="122"/>
    <col min="1278" max="1278" width="5.7109375" style="122" customWidth="1"/>
    <col min="1279" max="1279" width="16.28515625" style="122" customWidth="1"/>
    <col min="1280" max="1280" width="6.42578125" style="122" customWidth="1"/>
    <col min="1281" max="1281" width="0" style="122" hidden="1" customWidth="1"/>
    <col min="1282" max="1282" width="21.5703125" style="122" customWidth="1"/>
    <col min="1283" max="1283" width="12.28515625" style="122" customWidth="1"/>
    <col min="1284" max="1284" width="15.140625" style="122" customWidth="1"/>
    <col min="1285" max="1289" width="9.140625" style="122"/>
    <col min="1290" max="1290" width="5.85546875" style="122" customWidth="1"/>
    <col min="1291" max="1533" width="9.140625" style="122"/>
    <col min="1534" max="1534" width="5.7109375" style="122" customWidth="1"/>
    <col min="1535" max="1535" width="16.28515625" style="122" customWidth="1"/>
    <col min="1536" max="1536" width="6.42578125" style="122" customWidth="1"/>
    <col min="1537" max="1537" width="0" style="122" hidden="1" customWidth="1"/>
    <col min="1538" max="1538" width="21.5703125" style="122" customWidth="1"/>
    <col min="1539" max="1539" width="12.28515625" style="122" customWidth="1"/>
    <col min="1540" max="1540" width="15.140625" style="122" customWidth="1"/>
    <col min="1541" max="1545" width="9.140625" style="122"/>
    <col min="1546" max="1546" width="5.85546875" style="122" customWidth="1"/>
    <col min="1547" max="1789" width="9.140625" style="122"/>
    <col min="1790" max="1790" width="5.7109375" style="122" customWidth="1"/>
    <col min="1791" max="1791" width="16.28515625" style="122" customWidth="1"/>
    <col min="1792" max="1792" width="6.42578125" style="122" customWidth="1"/>
    <col min="1793" max="1793" width="0" style="122" hidden="1" customWidth="1"/>
    <col min="1794" max="1794" width="21.5703125" style="122" customWidth="1"/>
    <col min="1795" max="1795" width="12.28515625" style="122" customWidth="1"/>
    <col min="1796" max="1796" width="15.140625" style="122" customWidth="1"/>
    <col min="1797" max="1801" width="9.140625" style="122"/>
    <col min="1802" max="1802" width="5.85546875" style="122" customWidth="1"/>
    <col min="1803" max="2045" width="9.140625" style="122"/>
    <col min="2046" max="2046" width="5.7109375" style="122" customWidth="1"/>
    <col min="2047" max="2047" width="16.28515625" style="122" customWidth="1"/>
    <col min="2048" max="2048" width="6.42578125" style="122" customWidth="1"/>
    <col min="2049" max="2049" width="0" style="122" hidden="1" customWidth="1"/>
    <col min="2050" max="2050" width="21.5703125" style="122" customWidth="1"/>
    <col min="2051" max="2051" width="12.28515625" style="122" customWidth="1"/>
    <col min="2052" max="2052" width="15.140625" style="122" customWidth="1"/>
    <col min="2053" max="2057" width="9.140625" style="122"/>
    <col min="2058" max="2058" width="5.85546875" style="122" customWidth="1"/>
    <col min="2059" max="2301" width="9.140625" style="122"/>
    <col min="2302" max="2302" width="5.7109375" style="122" customWidth="1"/>
    <col min="2303" max="2303" width="16.28515625" style="122" customWidth="1"/>
    <col min="2304" max="2304" width="6.42578125" style="122" customWidth="1"/>
    <col min="2305" max="2305" width="0" style="122" hidden="1" customWidth="1"/>
    <col min="2306" max="2306" width="21.5703125" style="122" customWidth="1"/>
    <col min="2307" max="2307" width="12.28515625" style="122" customWidth="1"/>
    <col min="2308" max="2308" width="15.140625" style="122" customWidth="1"/>
    <col min="2309" max="2313" width="9.140625" style="122"/>
    <col min="2314" max="2314" width="5.85546875" style="122" customWidth="1"/>
    <col min="2315" max="2557" width="9.140625" style="122"/>
    <col min="2558" max="2558" width="5.7109375" style="122" customWidth="1"/>
    <col min="2559" max="2559" width="16.28515625" style="122" customWidth="1"/>
    <col min="2560" max="2560" width="6.42578125" style="122" customWidth="1"/>
    <col min="2561" max="2561" width="0" style="122" hidden="1" customWidth="1"/>
    <col min="2562" max="2562" width="21.5703125" style="122" customWidth="1"/>
    <col min="2563" max="2563" width="12.28515625" style="122" customWidth="1"/>
    <col min="2564" max="2564" width="15.140625" style="122" customWidth="1"/>
    <col min="2565" max="2569" width="9.140625" style="122"/>
    <col min="2570" max="2570" width="5.85546875" style="122" customWidth="1"/>
    <col min="2571" max="2813" width="9.140625" style="122"/>
    <col min="2814" max="2814" width="5.7109375" style="122" customWidth="1"/>
    <col min="2815" max="2815" width="16.28515625" style="122" customWidth="1"/>
    <col min="2816" max="2816" width="6.42578125" style="122" customWidth="1"/>
    <col min="2817" max="2817" width="0" style="122" hidden="1" customWidth="1"/>
    <col min="2818" max="2818" width="21.5703125" style="122" customWidth="1"/>
    <col min="2819" max="2819" width="12.28515625" style="122" customWidth="1"/>
    <col min="2820" max="2820" width="15.140625" style="122" customWidth="1"/>
    <col min="2821" max="2825" width="9.140625" style="122"/>
    <col min="2826" max="2826" width="5.85546875" style="122" customWidth="1"/>
    <col min="2827" max="3069" width="9.140625" style="122"/>
    <col min="3070" max="3070" width="5.7109375" style="122" customWidth="1"/>
    <col min="3071" max="3071" width="16.28515625" style="122" customWidth="1"/>
    <col min="3072" max="3072" width="6.42578125" style="122" customWidth="1"/>
    <col min="3073" max="3073" width="0" style="122" hidden="1" customWidth="1"/>
    <col min="3074" max="3074" width="21.5703125" style="122" customWidth="1"/>
    <col min="3075" max="3075" width="12.28515625" style="122" customWidth="1"/>
    <col min="3076" max="3076" width="15.140625" style="122" customWidth="1"/>
    <col min="3077" max="3081" width="9.140625" style="122"/>
    <col min="3082" max="3082" width="5.85546875" style="122" customWidth="1"/>
    <col min="3083" max="3325" width="9.140625" style="122"/>
    <col min="3326" max="3326" width="5.7109375" style="122" customWidth="1"/>
    <col min="3327" max="3327" width="16.28515625" style="122" customWidth="1"/>
    <col min="3328" max="3328" width="6.42578125" style="122" customWidth="1"/>
    <col min="3329" max="3329" width="0" style="122" hidden="1" customWidth="1"/>
    <col min="3330" max="3330" width="21.5703125" style="122" customWidth="1"/>
    <col min="3331" max="3331" width="12.28515625" style="122" customWidth="1"/>
    <col min="3332" max="3332" width="15.140625" style="122" customWidth="1"/>
    <col min="3333" max="3337" width="9.140625" style="122"/>
    <col min="3338" max="3338" width="5.85546875" style="122" customWidth="1"/>
    <col min="3339" max="3581" width="9.140625" style="122"/>
    <col min="3582" max="3582" width="5.7109375" style="122" customWidth="1"/>
    <col min="3583" max="3583" width="16.28515625" style="122" customWidth="1"/>
    <col min="3584" max="3584" width="6.42578125" style="122" customWidth="1"/>
    <col min="3585" max="3585" width="0" style="122" hidden="1" customWidth="1"/>
    <col min="3586" max="3586" width="21.5703125" style="122" customWidth="1"/>
    <col min="3587" max="3587" width="12.28515625" style="122" customWidth="1"/>
    <col min="3588" max="3588" width="15.140625" style="122" customWidth="1"/>
    <col min="3589" max="3593" width="9.140625" style="122"/>
    <col min="3594" max="3594" width="5.85546875" style="122" customWidth="1"/>
    <col min="3595" max="3837" width="9.140625" style="122"/>
    <col min="3838" max="3838" width="5.7109375" style="122" customWidth="1"/>
    <col min="3839" max="3839" width="16.28515625" style="122" customWidth="1"/>
    <col min="3840" max="3840" width="6.42578125" style="122" customWidth="1"/>
    <col min="3841" max="3841" width="0" style="122" hidden="1" customWidth="1"/>
    <col min="3842" max="3842" width="21.5703125" style="122" customWidth="1"/>
    <col min="3843" max="3843" width="12.28515625" style="122" customWidth="1"/>
    <col min="3844" max="3844" width="15.140625" style="122" customWidth="1"/>
    <col min="3845" max="3849" width="9.140625" style="122"/>
    <col min="3850" max="3850" width="5.85546875" style="122" customWidth="1"/>
    <col min="3851" max="4093" width="9.140625" style="122"/>
    <col min="4094" max="4094" width="5.7109375" style="122" customWidth="1"/>
    <col min="4095" max="4095" width="16.28515625" style="122" customWidth="1"/>
    <col min="4096" max="4096" width="6.42578125" style="122" customWidth="1"/>
    <col min="4097" max="4097" width="0" style="122" hidden="1" customWidth="1"/>
    <col min="4098" max="4098" width="21.5703125" style="122" customWidth="1"/>
    <col min="4099" max="4099" width="12.28515625" style="122" customWidth="1"/>
    <col min="4100" max="4100" width="15.140625" style="122" customWidth="1"/>
    <col min="4101" max="4105" width="9.140625" style="122"/>
    <col min="4106" max="4106" width="5.85546875" style="122" customWidth="1"/>
    <col min="4107" max="4349" width="9.140625" style="122"/>
    <col min="4350" max="4350" width="5.7109375" style="122" customWidth="1"/>
    <col min="4351" max="4351" width="16.28515625" style="122" customWidth="1"/>
    <col min="4352" max="4352" width="6.42578125" style="122" customWidth="1"/>
    <col min="4353" max="4353" width="0" style="122" hidden="1" customWidth="1"/>
    <col min="4354" max="4354" width="21.5703125" style="122" customWidth="1"/>
    <col min="4355" max="4355" width="12.28515625" style="122" customWidth="1"/>
    <col min="4356" max="4356" width="15.140625" style="122" customWidth="1"/>
    <col min="4357" max="4361" width="9.140625" style="122"/>
    <col min="4362" max="4362" width="5.85546875" style="122" customWidth="1"/>
    <col min="4363" max="4605" width="9.140625" style="122"/>
    <col min="4606" max="4606" width="5.7109375" style="122" customWidth="1"/>
    <col min="4607" max="4607" width="16.28515625" style="122" customWidth="1"/>
    <col min="4608" max="4608" width="6.42578125" style="122" customWidth="1"/>
    <col min="4609" max="4609" width="0" style="122" hidden="1" customWidth="1"/>
    <col min="4610" max="4610" width="21.5703125" style="122" customWidth="1"/>
    <col min="4611" max="4611" width="12.28515625" style="122" customWidth="1"/>
    <col min="4612" max="4612" width="15.140625" style="122" customWidth="1"/>
    <col min="4613" max="4617" width="9.140625" style="122"/>
    <col min="4618" max="4618" width="5.85546875" style="122" customWidth="1"/>
    <col min="4619" max="4861" width="9.140625" style="122"/>
    <col min="4862" max="4862" width="5.7109375" style="122" customWidth="1"/>
    <col min="4863" max="4863" width="16.28515625" style="122" customWidth="1"/>
    <col min="4864" max="4864" width="6.42578125" style="122" customWidth="1"/>
    <col min="4865" max="4865" width="0" style="122" hidden="1" customWidth="1"/>
    <col min="4866" max="4866" width="21.5703125" style="122" customWidth="1"/>
    <col min="4867" max="4867" width="12.28515625" style="122" customWidth="1"/>
    <col min="4868" max="4868" width="15.140625" style="122" customWidth="1"/>
    <col min="4869" max="4873" width="9.140625" style="122"/>
    <col min="4874" max="4874" width="5.85546875" style="122" customWidth="1"/>
    <col min="4875" max="5117" width="9.140625" style="122"/>
    <col min="5118" max="5118" width="5.7109375" style="122" customWidth="1"/>
    <col min="5119" max="5119" width="16.28515625" style="122" customWidth="1"/>
    <col min="5120" max="5120" width="6.42578125" style="122" customWidth="1"/>
    <col min="5121" max="5121" width="0" style="122" hidden="1" customWidth="1"/>
    <col min="5122" max="5122" width="21.5703125" style="122" customWidth="1"/>
    <col min="5123" max="5123" width="12.28515625" style="122" customWidth="1"/>
    <col min="5124" max="5124" width="15.140625" style="122" customWidth="1"/>
    <col min="5125" max="5129" width="9.140625" style="122"/>
    <col min="5130" max="5130" width="5.85546875" style="122" customWidth="1"/>
    <col min="5131" max="5373" width="9.140625" style="122"/>
    <col min="5374" max="5374" width="5.7109375" style="122" customWidth="1"/>
    <col min="5375" max="5375" width="16.28515625" style="122" customWidth="1"/>
    <col min="5376" max="5376" width="6.42578125" style="122" customWidth="1"/>
    <col min="5377" max="5377" width="0" style="122" hidden="1" customWidth="1"/>
    <col min="5378" max="5378" width="21.5703125" style="122" customWidth="1"/>
    <col min="5379" max="5379" width="12.28515625" style="122" customWidth="1"/>
    <col min="5380" max="5380" width="15.140625" style="122" customWidth="1"/>
    <col min="5381" max="5385" width="9.140625" style="122"/>
    <col min="5386" max="5386" width="5.85546875" style="122" customWidth="1"/>
    <col min="5387" max="5629" width="9.140625" style="122"/>
    <col min="5630" max="5630" width="5.7109375" style="122" customWidth="1"/>
    <col min="5631" max="5631" width="16.28515625" style="122" customWidth="1"/>
    <col min="5632" max="5632" width="6.42578125" style="122" customWidth="1"/>
    <col min="5633" max="5633" width="0" style="122" hidden="1" customWidth="1"/>
    <col min="5634" max="5634" width="21.5703125" style="122" customWidth="1"/>
    <col min="5635" max="5635" width="12.28515625" style="122" customWidth="1"/>
    <col min="5636" max="5636" width="15.140625" style="122" customWidth="1"/>
    <col min="5637" max="5641" width="9.140625" style="122"/>
    <col min="5642" max="5642" width="5.85546875" style="122" customWidth="1"/>
    <col min="5643" max="5885" width="9.140625" style="122"/>
    <col min="5886" max="5886" width="5.7109375" style="122" customWidth="1"/>
    <col min="5887" max="5887" width="16.28515625" style="122" customWidth="1"/>
    <col min="5888" max="5888" width="6.42578125" style="122" customWidth="1"/>
    <col min="5889" max="5889" width="0" style="122" hidden="1" customWidth="1"/>
    <col min="5890" max="5890" width="21.5703125" style="122" customWidth="1"/>
    <col min="5891" max="5891" width="12.28515625" style="122" customWidth="1"/>
    <col min="5892" max="5892" width="15.140625" style="122" customWidth="1"/>
    <col min="5893" max="5897" width="9.140625" style="122"/>
    <col min="5898" max="5898" width="5.85546875" style="122" customWidth="1"/>
    <col min="5899" max="6141" width="9.140625" style="122"/>
    <col min="6142" max="6142" width="5.7109375" style="122" customWidth="1"/>
    <col min="6143" max="6143" width="16.28515625" style="122" customWidth="1"/>
    <col min="6144" max="6144" width="6.42578125" style="122" customWidth="1"/>
    <col min="6145" max="6145" width="0" style="122" hidden="1" customWidth="1"/>
    <col min="6146" max="6146" width="21.5703125" style="122" customWidth="1"/>
    <col min="6147" max="6147" width="12.28515625" style="122" customWidth="1"/>
    <col min="6148" max="6148" width="15.140625" style="122" customWidth="1"/>
    <col min="6149" max="6153" width="9.140625" style="122"/>
    <col min="6154" max="6154" width="5.85546875" style="122" customWidth="1"/>
    <col min="6155" max="6397" width="9.140625" style="122"/>
    <col min="6398" max="6398" width="5.7109375" style="122" customWidth="1"/>
    <col min="6399" max="6399" width="16.28515625" style="122" customWidth="1"/>
    <col min="6400" max="6400" width="6.42578125" style="122" customWidth="1"/>
    <col min="6401" max="6401" width="0" style="122" hidden="1" customWidth="1"/>
    <col min="6402" max="6402" width="21.5703125" style="122" customWidth="1"/>
    <col min="6403" max="6403" width="12.28515625" style="122" customWidth="1"/>
    <col min="6404" max="6404" width="15.140625" style="122" customWidth="1"/>
    <col min="6405" max="6409" width="9.140625" style="122"/>
    <col min="6410" max="6410" width="5.85546875" style="122" customWidth="1"/>
    <col min="6411" max="6653" width="9.140625" style="122"/>
    <col min="6654" max="6654" width="5.7109375" style="122" customWidth="1"/>
    <col min="6655" max="6655" width="16.28515625" style="122" customWidth="1"/>
    <col min="6656" max="6656" width="6.42578125" style="122" customWidth="1"/>
    <col min="6657" max="6657" width="0" style="122" hidden="1" customWidth="1"/>
    <col min="6658" max="6658" width="21.5703125" style="122" customWidth="1"/>
    <col min="6659" max="6659" width="12.28515625" style="122" customWidth="1"/>
    <col min="6660" max="6660" width="15.140625" style="122" customWidth="1"/>
    <col min="6661" max="6665" width="9.140625" style="122"/>
    <col min="6666" max="6666" width="5.85546875" style="122" customWidth="1"/>
    <col min="6667" max="6909" width="9.140625" style="122"/>
    <col min="6910" max="6910" width="5.7109375" style="122" customWidth="1"/>
    <col min="6911" max="6911" width="16.28515625" style="122" customWidth="1"/>
    <col min="6912" max="6912" width="6.42578125" style="122" customWidth="1"/>
    <col min="6913" max="6913" width="0" style="122" hidden="1" customWidth="1"/>
    <col min="6914" max="6914" width="21.5703125" style="122" customWidth="1"/>
    <col min="6915" max="6915" width="12.28515625" style="122" customWidth="1"/>
    <col min="6916" max="6916" width="15.140625" style="122" customWidth="1"/>
    <col min="6917" max="6921" width="9.140625" style="122"/>
    <col min="6922" max="6922" width="5.85546875" style="122" customWidth="1"/>
    <col min="6923" max="7165" width="9.140625" style="122"/>
    <col min="7166" max="7166" width="5.7109375" style="122" customWidth="1"/>
    <col min="7167" max="7167" width="16.28515625" style="122" customWidth="1"/>
    <col min="7168" max="7168" width="6.42578125" style="122" customWidth="1"/>
    <col min="7169" max="7169" width="0" style="122" hidden="1" customWidth="1"/>
    <col min="7170" max="7170" width="21.5703125" style="122" customWidth="1"/>
    <col min="7171" max="7171" width="12.28515625" style="122" customWidth="1"/>
    <col min="7172" max="7172" width="15.140625" style="122" customWidth="1"/>
    <col min="7173" max="7177" width="9.140625" style="122"/>
    <col min="7178" max="7178" width="5.85546875" style="122" customWidth="1"/>
    <col min="7179" max="7421" width="9.140625" style="122"/>
    <col min="7422" max="7422" width="5.7109375" style="122" customWidth="1"/>
    <col min="7423" max="7423" width="16.28515625" style="122" customWidth="1"/>
    <col min="7424" max="7424" width="6.42578125" style="122" customWidth="1"/>
    <col min="7425" max="7425" width="0" style="122" hidden="1" customWidth="1"/>
    <col min="7426" max="7426" width="21.5703125" style="122" customWidth="1"/>
    <col min="7427" max="7427" width="12.28515625" style="122" customWidth="1"/>
    <col min="7428" max="7428" width="15.140625" style="122" customWidth="1"/>
    <col min="7429" max="7433" width="9.140625" style="122"/>
    <col min="7434" max="7434" width="5.85546875" style="122" customWidth="1"/>
    <col min="7435" max="7677" width="9.140625" style="122"/>
    <col min="7678" max="7678" width="5.7109375" style="122" customWidth="1"/>
    <col min="7679" max="7679" width="16.28515625" style="122" customWidth="1"/>
    <col min="7680" max="7680" width="6.42578125" style="122" customWidth="1"/>
    <col min="7681" max="7681" width="0" style="122" hidden="1" customWidth="1"/>
    <col min="7682" max="7682" width="21.5703125" style="122" customWidth="1"/>
    <col min="7683" max="7683" width="12.28515625" style="122" customWidth="1"/>
    <col min="7684" max="7684" width="15.140625" style="122" customWidth="1"/>
    <col min="7685" max="7689" width="9.140625" style="122"/>
    <col min="7690" max="7690" width="5.85546875" style="122" customWidth="1"/>
    <col min="7691" max="7933" width="9.140625" style="122"/>
    <col min="7934" max="7934" width="5.7109375" style="122" customWidth="1"/>
    <col min="7935" max="7935" width="16.28515625" style="122" customWidth="1"/>
    <col min="7936" max="7936" width="6.42578125" style="122" customWidth="1"/>
    <col min="7937" max="7937" width="0" style="122" hidden="1" customWidth="1"/>
    <col min="7938" max="7938" width="21.5703125" style="122" customWidth="1"/>
    <col min="7939" max="7939" width="12.28515625" style="122" customWidth="1"/>
    <col min="7940" max="7940" width="15.140625" style="122" customWidth="1"/>
    <col min="7941" max="7945" width="9.140625" style="122"/>
    <col min="7946" max="7946" width="5.85546875" style="122" customWidth="1"/>
    <col min="7947" max="8189" width="9.140625" style="122"/>
    <col min="8190" max="8190" width="5.7109375" style="122" customWidth="1"/>
    <col min="8191" max="8191" width="16.28515625" style="122" customWidth="1"/>
    <col min="8192" max="8192" width="6.42578125" style="122" customWidth="1"/>
    <col min="8193" max="8193" width="0" style="122" hidden="1" customWidth="1"/>
    <col min="8194" max="8194" width="21.5703125" style="122" customWidth="1"/>
    <col min="8195" max="8195" width="12.28515625" style="122" customWidth="1"/>
    <col min="8196" max="8196" width="15.140625" style="122" customWidth="1"/>
    <col min="8197" max="8201" width="9.140625" style="122"/>
    <col min="8202" max="8202" width="5.85546875" style="122" customWidth="1"/>
    <col min="8203" max="8445" width="9.140625" style="122"/>
    <col min="8446" max="8446" width="5.7109375" style="122" customWidth="1"/>
    <col min="8447" max="8447" width="16.28515625" style="122" customWidth="1"/>
    <col min="8448" max="8448" width="6.42578125" style="122" customWidth="1"/>
    <col min="8449" max="8449" width="0" style="122" hidden="1" customWidth="1"/>
    <col min="8450" max="8450" width="21.5703125" style="122" customWidth="1"/>
    <col min="8451" max="8451" width="12.28515625" style="122" customWidth="1"/>
    <col min="8452" max="8452" width="15.140625" style="122" customWidth="1"/>
    <col min="8453" max="8457" width="9.140625" style="122"/>
    <col min="8458" max="8458" width="5.85546875" style="122" customWidth="1"/>
    <col min="8459" max="8701" width="9.140625" style="122"/>
    <col min="8702" max="8702" width="5.7109375" style="122" customWidth="1"/>
    <col min="8703" max="8703" width="16.28515625" style="122" customWidth="1"/>
    <col min="8704" max="8704" width="6.42578125" style="122" customWidth="1"/>
    <col min="8705" max="8705" width="0" style="122" hidden="1" customWidth="1"/>
    <col min="8706" max="8706" width="21.5703125" style="122" customWidth="1"/>
    <col min="8707" max="8707" width="12.28515625" style="122" customWidth="1"/>
    <col min="8708" max="8708" width="15.140625" style="122" customWidth="1"/>
    <col min="8709" max="8713" width="9.140625" style="122"/>
    <col min="8714" max="8714" width="5.85546875" style="122" customWidth="1"/>
    <col min="8715" max="8957" width="9.140625" style="122"/>
    <col min="8958" max="8958" width="5.7109375" style="122" customWidth="1"/>
    <col min="8959" max="8959" width="16.28515625" style="122" customWidth="1"/>
    <col min="8960" max="8960" width="6.42578125" style="122" customWidth="1"/>
    <col min="8961" max="8961" width="0" style="122" hidden="1" customWidth="1"/>
    <col min="8962" max="8962" width="21.5703125" style="122" customWidth="1"/>
    <col min="8963" max="8963" width="12.28515625" style="122" customWidth="1"/>
    <col min="8964" max="8964" width="15.140625" style="122" customWidth="1"/>
    <col min="8965" max="8969" width="9.140625" style="122"/>
    <col min="8970" max="8970" width="5.85546875" style="122" customWidth="1"/>
    <col min="8971" max="9213" width="9.140625" style="122"/>
    <col min="9214" max="9214" width="5.7109375" style="122" customWidth="1"/>
    <col min="9215" max="9215" width="16.28515625" style="122" customWidth="1"/>
    <col min="9216" max="9216" width="6.42578125" style="122" customWidth="1"/>
    <col min="9217" max="9217" width="0" style="122" hidden="1" customWidth="1"/>
    <col min="9218" max="9218" width="21.5703125" style="122" customWidth="1"/>
    <col min="9219" max="9219" width="12.28515625" style="122" customWidth="1"/>
    <col min="9220" max="9220" width="15.140625" style="122" customWidth="1"/>
    <col min="9221" max="9225" width="9.140625" style="122"/>
    <col min="9226" max="9226" width="5.85546875" style="122" customWidth="1"/>
    <col min="9227" max="9469" width="9.140625" style="122"/>
    <col min="9470" max="9470" width="5.7109375" style="122" customWidth="1"/>
    <col min="9471" max="9471" width="16.28515625" style="122" customWidth="1"/>
    <col min="9472" max="9472" width="6.42578125" style="122" customWidth="1"/>
    <col min="9473" max="9473" width="0" style="122" hidden="1" customWidth="1"/>
    <col min="9474" max="9474" width="21.5703125" style="122" customWidth="1"/>
    <col min="9475" max="9475" width="12.28515625" style="122" customWidth="1"/>
    <col min="9476" max="9476" width="15.140625" style="122" customWidth="1"/>
    <col min="9477" max="9481" width="9.140625" style="122"/>
    <col min="9482" max="9482" width="5.85546875" style="122" customWidth="1"/>
    <col min="9483" max="9725" width="9.140625" style="122"/>
    <col min="9726" max="9726" width="5.7109375" style="122" customWidth="1"/>
    <col min="9727" max="9727" width="16.28515625" style="122" customWidth="1"/>
    <col min="9728" max="9728" width="6.42578125" style="122" customWidth="1"/>
    <col min="9729" max="9729" width="0" style="122" hidden="1" customWidth="1"/>
    <col min="9730" max="9730" width="21.5703125" style="122" customWidth="1"/>
    <col min="9731" max="9731" width="12.28515625" style="122" customWidth="1"/>
    <col min="9732" max="9732" width="15.140625" style="122" customWidth="1"/>
    <col min="9733" max="9737" width="9.140625" style="122"/>
    <col min="9738" max="9738" width="5.85546875" style="122" customWidth="1"/>
    <col min="9739" max="9981" width="9.140625" style="122"/>
    <col min="9982" max="9982" width="5.7109375" style="122" customWidth="1"/>
    <col min="9983" max="9983" width="16.28515625" style="122" customWidth="1"/>
    <col min="9984" max="9984" width="6.42578125" style="122" customWidth="1"/>
    <col min="9985" max="9985" width="0" style="122" hidden="1" customWidth="1"/>
    <col min="9986" max="9986" width="21.5703125" style="122" customWidth="1"/>
    <col min="9987" max="9987" width="12.28515625" style="122" customWidth="1"/>
    <col min="9988" max="9988" width="15.140625" style="122" customWidth="1"/>
    <col min="9989" max="9993" width="9.140625" style="122"/>
    <col min="9994" max="9994" width="5.85546875" style="122" customWidth="1"/>
    <col min="9995" max="10237" width="9.140625" style="122"/>
    <col min="10238" max="10238" width="5.7109375" style="122" customWidth="1"/>
    <col min="10239" max="10239" width="16.28515625" style="122" customWidth="1"/>
    <col min="10240" max="10240" width="6.42578125" style="122" customWidth="1"/>
    <col min="10241" max="10241" width="0" style="122" hidden="1" customWidth="1"/>
    <col min="10242" max="10242" width="21.5703125" style="122" customWidth="1"/>
    <col min="10243" max="10243" width="12.28515625" style="122" customWidth="1"/>
    <col min="10244" max="10244" width="15.140625" style="122" customWidth="1"/>
    <col min="10245" max="10249" width="9.140625" style="122"/>
    <col min="10250" max="10250" width="5.85546875" style="122" customWidth="1"/>
    <col min="10251" max="10493" width="9.140625" style="122"/>
    <col min="10494" max="10494" width="5.7109375" style="122" customWidth="1"/>
    <col min="10495" max="10495" width="16.28515625" style="122" customWidth="1"/>
    <col min="10496" max="10496" width="6.42578125" style="122" customWidth="1"/>
    <col min="10497" max="10497" width="0" style="122" hidden="1" customWidth="1"/>
    <col min="10498" max="10498" width="21.5703125" style="122" customWidth="1"/>
    <col min="10499" max="10499" width="12.28515625" style="122" customWidth="1"/>
    <col min="10500" max="10500" width="15.140625" style="122" customWidth="1"/>
    <col min="10501" max="10505" width="9.140625" style="122"/>
    <col min="10506" max="10506" width="5.85546875" style="122" customWidth="1"/>
    <col min="10507" max="10749" width="9.140625" style="122"/>
    <col min="10750" max="10750" width="5.7109375" style="122" customWidth="1"/>
    <col min="10751" max="10751" width="16.28515625" style="122" customWidth="1"/>
    <col min="10752" max="10752" width="6.42578125" style="122" customWidth="1"/>
    <col min="10753" max="10753" width="0" style="122" hidden="1" customWidth="1"/>
    <col min="10754" max="10754" width="21.5703125" style="122" customWidth="1"/>
    <col min="10755" max="10755" width="12.28515625" style="122" customWidth="1"/>
    <col min="10756" max="10756" width="15.140625" style="122" customWidth="1"/>
    <col min="10757" max="10761" width="9.140625" style="122"/>
    <col min="10762" max="10762" width="5.85546875" style="122" customWidth="1"/>
    <col min="10763" max="11005" width="9.140625" style="122"/>
    <col min="11006" max="11006" width="5.7109375" style="122" customWidth="1"/>
    <col min="11007" max="11007" width="16.28515625" style="122" customWidth="1"/>
    <col min="11008" max="11008" width="6.42578125" style="122" customWidth="1"/>
    <col min="11009" max="11009" width="0" style="122" hidden="1" customWidth="1"/>
    <col min="11010" max="11010" width="21.5703125" style="122" customWidth="1"/>
    <col min="11011" max="11011" width="12.28515625" style="122" customWidth="1"/>
    <col min="11012" max="11012" width="15.140625" style="122" customWidth="1"/>
    <col min="11013" max="11017" width="9.140625" style="122"/>
    <col min="11018" max="11018" width="5.85546875" style="122" customWidth="1"/>
    <col min="11019" max="11261" width="9.140625" style="122"/>
    <col min="11262" max="11262" width="5.7109375" style="122" customWidth="1"/>
    <col min="11263" max="11263" width="16.28515625" style="122" customWidth="1"/>
    <col min="11264" max="11264" width="6.42578125" style="122" customWidth="1"/>
    <col min="11265" max="11265" width="0" style="122" hidden="1" customWidth="1"/>
    <col min="11266" max="11266" width="21.5703125" style="122" customWidth="1"/>
    <col min="11267" max="11267" width="12.28515625" style="122" customWidth="1"/>
    <col min="11268" max="11268" width="15.140625" style="122" customWidth="1"/>
    <col min="11269" max="11273" width="9.140625" style="122"/>
    <col min="11274" max="11274" width="5.85546875" style="122" customWidth="1"/>
    <col min="11275" max="11517" width="9.140625" style="122"/>
    <col min="11518" max="11518" width="5.7109375" style="122" customWidth="1"/>
    <col min="11519" max="11519" width="16.28515625" style="122" customWidth="1"/>
    <col min="11520" max="11520" width="6.42578125" style="122" customWidth="1"/>
    <col min="11521" max="11521" width="0" style="122" hidden="1" customWidth="1"/>
    <col min="11522" max="11522" width="21.5703125" style="122" customWidth="1"/>
    <col min="11523" max="11523" width="12.28515625" style="122" customWidth="1"/>
    <col min="11524" max="11524" width="15.140625" style="122" customWidth="1"/>
    <col min="11525" max="11529" width="9.140625" style="122"/>
    <col min="11530" max="11530" width="5.85546875" style="122" customWidth="1"/>
    <col min="11531" max="11773" width="9.140625" style="122"/>
    <col min="11774" max="11774" width="5.7109375" style="122" customWidth="1"/>
    <col min="11775" max="11775" width="16.28515625" style="122" customWidth="1"/>
    <col min="11776" max="11776" width="6.42578125" style="122" customWidth="1"/>
    <col min="11777" max="11777" width="0" style="122" hidden="1" customWidth="1"/>
    <col min="11778" max="11778" width="21.5703125" style="122" customWidth="1"/>
    <col min="11779" max="11779" width="12.28515625" style="122" customWidth="1"/>
    <col min="11780" max="11780" width="15.140625" style="122" customWidth="1"/>
    <col min="11781" max="11785" width="9.140625" style="122"/>
    <col min="11786" max="11786" width="5.85546875" style="122" customWidth="1"/>
    <col min="11787" max="12029" width="9.140625" style="122"/>
    <col min="12030" max="12030" width="5.7109375" style="122" customWidth="1"/>
    <col min="12031" max="12031" width="16.28515625" style="122" customWidth="1"/>
    <col min="12032" max="12032" width="6.42578125" style="122" customWidth="1"/>
    <col min="12033" max="12033" width="0" style="122" hidden="1" customWidth="1"/>
    <col min="12034" max="12034" width="21.5703125" style="122" customWidth="1"/>
    <col min="12035" max="12035" width="12.28515625" style="122" customWidth="1"/>
    <col min="12036" max="12036" width="15.140625" style="122" customWidth="1"/>
    <col min="12037" max="12041" width="9.140625" style="122"/>
    <col min="12042" max="12042" width="5.85546875" style="122" customWidth="1"/>
    <col min="12043" max="12285" width="9.140625" style="122"/>
    <col min="12286" max="12286" width="5.7109375" style="122" customWidth="1"/>
    <col min="12287" max="12287" width="16.28515625" style="122" customWidth="1"/>
    <col min="12288" max="12288" width="6.42578125" style="122" customWidth="1"/>
    <col min="12289" max="12289" width="0" style="122" hidden="1" customWidth="1"/>
    <col min="12290" max="12290" width="21.5703125" style="122" customWidth="1"/>
    <col min="12291" max="12291" width="12.28515625" style="122" customWidth="1"/>
    <col min="12292" max="12292" width="15.140625" style="122" customWidth="1"/>
    <col min="12293" max="12297" width="9.140625" style="122"/>
    <col min="12298" max="12298" width="5.85546875" style="122" customWidth="1"/>
    <col min="12299" max="12541" width="9.140625" style="122"/>
    <col min="12542" max="12542" width="5.7109375" style="122" customWidth="1"/>
    <col min="12543" max="12543" width="16.28515625" style="122" customWidth="1"/>
    <col min="12544" max="12544" width="6.42578125" style="122" customWidth="1"/>
    <col min="12545" max="12545" width="0" style="122" hidden="1" customWidth="1"/>
    <col min="12546" max="12546" width="21.5703125" style="122" customWidth="1"/>
    <col min="12547" max="12547" width="12.28515625" style="122" customWidth="1"/>
    <col min="12548" max="12548" width="15.140625" style="122" customWidth="1"/>
    <col min="12549" max="12553" width="9.140625" style="122"/>
    <col min="12554" max="12554" width="5.85546875" style="122" customWidth="1"/>
    <col min="12555" max="12797" width="9.140625" style="122"/>
    <col min="12798" max="12798" width="5.7109375" style="122" customWidth="1"/>
    <col min="12799" max="12799" width="16.28515625" style="122" customWidth="1"/>
    <col min="12800" max="12800" width="6.42578125" style="122" customWidth="1"/>
    <col min="12801" max="12801" width="0" style="122" hidden="1" customWidth="1"/>
    <col min="12802" max="12802" width="21.5703125" style="122" customWidth="1"/>
    <col min="12803" max="12803" width="12.28515625" style="122" customWidth="1"/>
    <col min="12804" max="12804" width="15.140625" style="122" customWidth="1"/>
    <col min="12805" max="12809" width="9.140625" style="122"/>
    <col min="12810" max="12810" width="5.85546875" style="122" customWidth="1"/>
    <col min="12811" max="13053" width="9.140625" style="122"/>
    <col min="13054" max="13054" width="5.7109375" style="122" customWidth="1"/>
    <col min="13055" max="13055" width="16.28515625" style="122" customWidth="1"/>
    <col min="13056" max="13056" width="6.42578125" style="122" customWidth="1"/>
    <col min="13057" max="13057" width="0" style="122" hidden="1" customWidth="1"/>
    <col min="13058" max="13058" width="21.5703125" style="122" customWidth="1"/>
    <col min="13059" max="13059" width="12.28515625" style="122" customWidth="1"/>
    <col min="13060" max="13060" width="15.140625" style="122" customWidth="1"/>
    <col min="13061" max="13065" width="9.140625" style="122"/>
    <col min="13066" max="13066" width="5.85546875" style="122" customWidth="1"/>
    <col min="13067" max="13309" width="9.140625" style="122"/>
    <col min="13310" max="13310" width="5.7109375" style="122" customWidth="1"/>
    <col min="13311" max="13311" width="16.28515625" style="122" customWidth="1"/>
    <col min="13312" max="13312" width="6.42578125" style="122" customWidth="1"/>
    <col min="13313" max="13313" width="0" style="122" hidden="1" customWidth="1"/>
    <col min="13314" max="13314" width="21.5703125" style="122" customWidth="1"/>
    <col min="13315" max="13315" width="12.28515625" style="122" customWidth="1"/>
    <col min="13316" max="13316" width="15.140625" style="122" customWidth="1"/>
    <col min="13317" max="13321" width="9.140625" style="122"/>
    <col min="13322" max="13322" width="5.85546875" style="122" customWidth="1"/>
    <col min="13323" max="13565" width="9.140625" style="122"/>
    <col min="13566" max="13566" width="5.7109375" style="122" customWidth="1"/>
    <col min="13567" max="13567" width="16.28515625" style="122" customWidth="1"/>
    <col min="13568" max="13568" width="6.42578125" style="122" customWidth="1"/>
    <col min="13569" max="13569" width="0" style="122" hidden="1" customWidth="1"/>
    <col min="13570" max="13570" width="21.5703125" style="122" customWidth="1"/>
    <col min="13571" max="13571" width="12.28515625" style="122" customWidth="1"/>
    <col min="13572" max="13572" width="15.140625" style="122" customWidth="1"/>
    <col min="13573" max="13577" width="9.140625" style="122"/>
    <col min="13578" max="13578" width="5.85546875" style="122" customWidth="1"/>
    <col min="13579" max="13821" width="9.140625" style="122"/>
    <col min="13822" max="13822" width="5.7109375" style="122" customWidth="1"/>
    <col min="13823" max="13823" width="16.28515625" style="122" customWidth="1"/>
    <col min="13824" max="13824" width="6.42578125" style="122" customWidth="1"/>
    <col min="13825" max="13825" width="0" style="122" hidden="1" customWidth="1"/>
    <col min="13826" max="13826" width="21.5703125" style="122" customWidth="1"/>
    <col min="13827" max="13827" width="12.28515625" style="122" customWidth="1"/>
    <col min="13828" max="13828" width="15.140625" style="122" customWidth="1"/>
    <col min="13829" max="13833" width="9.140625" style="122"/>
    <col min="13834" max="13834" width="5.85546875" style="122" customWidth="1"/>
    <col min="13835" max="14077" width="9.140625" style="122"/>
    <col min="14078" max="14078" width="5.7109375" style="122" customWidth="1"/>
    <col min="14079" max="14079" width="16.28515625" style="122" customWidth="1"/>
    <col min="14080" max="14080" width="6.42578125" style="122" customWidth="1"/>
    <col min="14081" max="14081" width="0" style="122" hidden="1" customWidth="1"/>
    <col min="14082" max="14082" width="21.5703125" style="122" customWidth="1"/>
    <col min="14083" max="14083" width="12.28515625" style="122" customWidth="1"/>
    <col min="14084" max="14084" width="15.140625" style="122" customWidth="1"/>
    <col min="14085" max="14089" width="9.140625" style="122"/>
    <col min="14090" max="14090" width="5.85546875" style="122" customWidth="1"/>
    <col min="14091" max="14333" width="9.140625" style="122"/>
    <col min="14334" max="14334" width="5.7109375" style="122" customWidth="1"/>
    <col min="14335" max="14335" width="16.28515625" style="122" customWidth="1"/>
    <col min="14336" max="14336" width="6.42578125" style="122" customWidth="1"/>
    <col min="14337" max="14337" width="0" style="122" hidden="1" customWidth="1"/>
    <col min="14338" max="14338" width="21.5703125" style="122" customWidth="1"/>
    <col min="14339" max="14339" width="12.28515625" style="122" customWidth="1"/>
    <col min="14340" max="14340" width="15.140625" style="122" customWidth="1"/>
    <col min="14341" max="14345" width="9.140625" style="122"/>
    <col min="14346" max="14346" width="5.85546875" style="122" customWidth="1"/>
    <col min="14347" max="14589" width="9.140625" style="122"/>
    <col min="14590" max="14590" width="5.7109375" style="122" customWidth="1"/>
    <col min="14591" max="14591" width="16.28515625" style="122" customWidth="1"/>
    <col min="14592" max="14592" width="6.42578125" style="122" customWidth="1"/>
    <col min="14593" max="14593" width="0" style="122" hidden="1" customWidth="1"/>
    <col min="14594" max="14594" width="21.5703125" style="122" customWidth="1"/>
    <col min="14595" max="14595" width="12.28515625" style="122" customWidth="1"/>
    <col min="14596" max="14596" width="15.140625" style="122" customWidth="1"/>
    <col min="14597" max="14601" width="9.140625" style="122"/>
    <col min="14602" max="14602" width="5.85546875" style="122" customWidth="1"/>
    <col min="14603" max="14845" width="9.140625" style="122"/>
    <col min="14846" max="14846" width="5.7109375" style="122" customWidth="1"/>
    <col min="14847" max="14847" width="16.28515625" style="122" customWidth="1"/>
    <col min="14848" max="14848" width="6.42578125" style="122" customWidth="1"/>
    <col min="14849" max="14849" width="0" style="122" hidden="1" customWidth="1"/>
    <col min="14850" max="14850" width="21.5703125" style="122" customWidth="1"/>
    <col min="14851" max="14851" width="12.28515625" style="122" customWidth="1"/>
    <col min="14852" max="14852" width="15.140625" style="122" customWidth="1"/>
    <col min="14853" max="14857" width="9.140625" style="122"/>
    <col min="14858" max="14858" width="5.85546875" style="122" customWidth="1"/>
    <col min="14859" max="15101" width="9.140625" style="122"/>
    <col min="15102" max="15102" width="5.7109375" style="122" customWidth="1"/>
    <col min="15103" max="15103" width="16.28515625" style="122" customWidth="1"/>
    <col min="15104" max="15104" width="6.42578125" style="122" customWidth="1"/>
    <col min="15105" max="15105" width="0" style="122" hidden="1" customWidth="1"/>
    <col min="15106" max="15106" width="21.5703125" style="122" customWidth="1"/>
    <col min="15107" max="15107" width="12.28515625" style="122" customWidth="1"/>
    <col min="15108" max="15108" width="15.140625" style="122" customWidth="1"/>
    <col min="15109" max="15113" width="9.140625" style="122"/>
    <col min="15114" max="15114" width="5.85546875" style="122" customWidth="1"/>
    <col min="15115" max="15357" width="9.140625" style="122"/>
    <col min="15358" max="15358" width="5.7109375" style="122" customWidth="1"/>
    <col min="15359" max="15359" width="16.28515625" style="122" customWidth="1"/>
    <col min="15360" max="15360" width="6.42578125" style="122" customWidth="1"/>
    <col min="15361" max="15361" width="0" style="122" hidden="1" customWidth="1"/>
    <col min="15362" max="15362" width="21.5703125" style="122" customWidth="1"/>
    <col min="15363" max="15363" width="12.28515625" style="122" customWidth="1"/>
    <col min="15364" max="15364" width="15.140625" style="122" customWidth="1"/>
    <col min="15365" max="15369" width="9.140625" style="122"/>
    <col min="15370" max="15370" width="5.85546875" style="122" customWidth="1"/>
    <col min="15371" max="15613" width="9.140625" style="122"/>
    <col min="15614" max="15614" width="5.7109375" style="122" customWidth="1"/>
    <col min="15615" max="15615" width="16.28515625" style="122" customWidth="1"/>
    <col min="15616" max="15616" width="6.42578125" style="122" customWidth="1"/>
    <col min="15617" max="15617" width="0" style="122" hidden="1" customWidth="1"/>
    <col min="15618" max="15618" width="21.5703125" style="122" customWidth="1"/>
    <col min="15619" max="15619" width="12.28515625" style="122" customWidth="1"/>
    <col min="15620" max="15620" width="15.140625" style="122" customWidth="1"/>
    <col min="15621" max="15625" width="9.140625" style="122"/>
    <col min="15626" max="15626" width="5.85546875" style="122" customWidth="1"/>
    <col min="15627" max="15869" width="9.140625" style="122"/>
    <col min="15870" max="15870" width="5.7109375" style="122" customWidth="1"/>
    <col min="15871" max="15871" width="16.28515625" style="122" customWidth="1"/>
    <col min="15872" max="15872" width="6.42578125" style="122" customWidth="1"/>
    <col min="15873" max="15873" width="0" style="122" hidden="1" customWidth="1"/>
    <col min="15874" max="15874" width="21.5703125" style="122" customWidth="1"/>
    <col min="15875" max="15875" width="12.28515625" style="122" customWidth="1"/>
    <col min="15876" max="15876" width="15.140625" style="122" customWidth="1"/>
    <col min="15877" max="15881" width="9.140625" style="122"/>
    <col min="15882" max="15882" width="5.85546875" style="122" customWidth="1"/>
    <col min="15883" max="16125" width="9.140625" style="122"/>
    <col min="16126" max="16126" width="5.7109375" style="122" customWidth="1"/>
    <col min="16127" max="16127" width="16.28515625" style="122" customWidth="1"/>
    <col min="16128" max="16128" width="6.42578125" style="122" customWidth="1"/>
    <col min="16129" max="16129" width="0" style="122" hidden="1" customWidth="1"/>
    <col min="16130" max="16130" width="21.5703125" style="122" customWidth="1"/>
    <col min="16131" max="16131" width="12.28515625" style="122" customWidth="1"/>
    <col min="16132" max="16132" width="15.140625" style="122" customWidth="1"/>
    <col min="16133" max="16137" width="9.140625" style="122"/>
    <col min="16138" max="16138" width="5.85546875" style="122" customWidth="1"/>
    <col min="16139" max="16384" width="9.140625" style="122"/>
  </cols>
  <sheetData>
    <row r="1" spans="1:27" ht="28.35" customHeight="1">
      <c r="A1" s="319" t="s">
        <v>92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131"/>
      <c r="V1" s="132"/>
      <c r="W1" s="132"/>
      <c r="X1" s="132"/>
      <c r="Y1" s="132"/>
      <c r="Z1" s="132"/>
      <c r="AA1" s="132"/>
    </row>
    <row r="2" spans="1:27">
      <c r="A2" s="368" t="s">
        <v>23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119"/>
      <c r="V2" s="133"/>
      <c r="W2" s="133"/>
      <c r="X2" s="133"/>
      <c r="Y2" s="133"/>
      <c r="Z2" s="133"/>
      <c r="AA2" s="133"/>
    </row>
    <row r="3" spans="1:27" ht="20.25">
      <c r="A3" s="396" t="s">
        <v>360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134"/>
      <c r="V3" s="134"/>
      <c r="W3" s="134"/>
      <c r="X3" s="134"/>
      <c r="Y3" s="135"/>
      <c r="Z3" s="214"/>
      <c r="AA3" s="117"/>
    </row>
    <row r="4" spans="1:27" ht="15.75" customHeight="1">
      <c r="A4" s="85"/>
      <c r="B4" s="213"/>
      <c r="C4" s="256" t="s">
        <v>25</v>
      </c>
      <c r="D4" s="344" t="s">
        <v>322</v>
      </c>
      <c r="E4" s="344"/>
      <c r="F4" s="344"/>
      <c r="G4" s="344"/>
      <c r="H4" s="344"/>
      <c r="I4" s="344"/>
      <c r="J4" s="344"/>
      <c r="K4" s="344"/>
      <c r="L4" s="344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</row>
    <row r="5" spans="1:27" s="130" customFormat="1" ht="20.85" customHeight="1">
      <c r="A5" s="97" t="s">
        <v>71</v>
      </c>
      <c r="B5" s="98"/>
      <c r="C5" s="98"/>
      <c r="D5" s="98"/>
      <c r="E5" s="98"/>
      <c r="F5" s="139"/>
      <c r="G5" s="139"/>
      <c r="H5" s="139"/>
      <c r="I5" s="139"/>
      <c r="J5" s="139"/>
      <c r="K5" s="139"/>
      <c r="L5" s="139"/>
      <c r="M5" s="139"/>
      <c r="N5" s="100"/>
      <c r="O5" s="213"/>
      <c r="P5" s="139"/>
      <c r="Q5" s="139"/>
      <c r="R5" s="139"/>
      <c r="S5" s="404">
        <v>43708</v>
      </c>
      <c r="T5" s="404"/>
      <c r="U5" s="139"/>
      <c r="V5" s="139"/>
      <c r="W5" s="101"/>
      <c r="X5" s="139"/>
      <c r="Y5" s="139"/>
      <c r="Z5" s="101"/>
      <c r="AA5" s="213"/>
    </row>
    <row r="6" spans="1:27" ht="38.25" customHeight="1">
      <c r="A6" s="363" t="s">
        <v>27</v>
      </c>
      <c r="B6" s="361" t="s">
        <v>29</v>
      </c>
      <c r="C6" s="362" t="s">
        <v>266</v>
      </c>
      <c r="D6" s="362"/>
      <c r="E6" s="362" t="s">
        <v>1</v>
      </c>
      <c r="F6" s="379" t="s">
        <v>2</v>
      </c>
      <c r="G6" s="362" t="s">
        <v>267</v>
      </c>
      <c r="H6" s="380" t="s">
        <v>3</v>
      </c>
      <c r="I6" s="380" t="s">
        <v>268</v>
      </c>
      <c r="J6" s="381" t="s">
        <v>269</v>
      </c>
      <c r="K6" s="381" t="s">
        <v>270</v>
      </c>
      <c r="L6" s="402" t="s">
        <v>271</v>
      </c>
      <c r="M6" s="394" t="s">
        <v>290</v>
      </c>
      <c r="N6" s="395" t="s">
        <v>291</v>
      </c>
      <c r="O6" s="394" t="s">
        <v>292</v>
      </c>
      <c r="P6" s="395" t="s">
        <v>364</v>
      </c>
      <c r="Q6" s="395" t="s">
        <v>365</v>
      </c>
      <c r="R6" s="358" t="s">
        <v>63</v>
      </c>
      <c r="S6" s="359" t="s">
        <v>39</v>
      </c>
      <c r="T6" s="392" t="s">
        <v>36</v>
      </c>
      <c r="U6" s="385" t="s">
        <v>72</v>
      </c>
    </row>
    <row r="7" spans="1:27" ht="21.75" customHeight="1">
      <c r="A7" s="363"/>
      <c r="B7" s="361"/>
      <c r="C7" s="362"/>
      <c r="D7" s="362"/>
      <c r="E7" s="362"/>
      <c r="F7" s="379"/>
      <c r="G7" s="362"/>
      <c r="H7" s="380"/>
      <c r="I7" s="380"/>
      <c r="J7" s="381"/>
      <c r="K7" s="381"/>
      <c r="L7" s="402"/>
      <c r="M7" s="394"/>
      <c r="N7" s="395"/>
      <c r="O7" s="394"/>
      <c r="P7" s="395"/>
      <c r="Q7" s="395"/>
      <c r="R7" s="358"/>
      <c r="S7" s="359"/>
      <c r="T7" s="393"/>
      <c r="U7" s="403"/>
    </row>
    <row r="8" spans="1:27" ht="42" customHeight="1">
      <c r="A8" s="129">
        <v>1</v>
      </c>
      <c r="B8" s="62">
        <v>17</v>
      </c>
      <c r="C8" s="63" t="s">
        <v>148</v>
      </c>
      <c r="D8" s="63" t="s">
        <v>257</v>
      </c>
      <c r="E8" s="64">
        <v>10060972</v>
      </c>
      <c r="F8" s="62" t="s">
        <v>4</v>
      </c>
      <c r="G8" s="65" t="s">
        <v>258</v>
      </c>
      <c r="H8" s="64" t="s">
        <v>259</v>
      </c>
      <c r="I8" s="66" t="s">
        <v>59</v>
      </c>
      <c r="J8" s="67" t="s">
        <v>53</v>
      </c>
      <c r="K8" s="67" t="s">
        <v>65</v>
      </c>
      <c r="L8" s="75" t="s">
        <v>244</v>
      </c>
      <c r="M8" s="197">
        <v>8.8000000000000007</v>
      </c>
      <c r="N8" s="197">
        <v>7.7</v>
      </c>
      <c r="O8" s="198">
        <v>8.6</v>
      </c>
      <c r="P8" s="199">
        <v>7.9</v>
      </c>
      <c r="Q8" s="199">
        <v>8.5</v>
      </c>
      <c r="R8" s="192"/>
      <c r="S8" s="189">
        <f t="shared" ref="S8:S14" si="0">Q8+P8+O8+N8+M8</f>
        <v>41.5</v>
      </c>
      <c r="T8" s="190">
        <f>(S8/5)*10</f>
        <v>83</v>
      </c>
      <c r="U8" s="193">
        <v>204</v>
      </c>
    </row>
    <row r="9" spans="1:27" ht="42" customHeight="1">
      <c r="A9" s="129">
        <v>2</v>
      </c>
      <c r="B9" s="62">
        <v>8</v>
      </c>
      <c r="C9" s="63" t="s">
        <v>217</v>
      </c>
      <c r="D9" s="63" t="s">
        <v>218</v>
      </c>
      <c r="E9" s="64">
        <v>10102074</v>
      </c>
      <c r="F9" s="62" t="s">
        <v>9</v>
      </c>
      <c r="G9" s="65" t="s">
        <v>219</v>
      </c>
      <c r="H9" s="64" t="s">
        <v>220</v>
      </c>
      <c r="I9" s="66" t="s">
        <v>132</v>
      </c>
      <c r="J9" s="67" t="s">
        <v>69</v>
      </c>
      <c r="K9" s="67" t="s">
        <v>6</v>
      </c>
      <c r="L9" s="67" t="s">
        <v>221</v>
      </c>
      <c r="M9" s="197">
        <v>7.2</v>
      </c>
      <c r="N9" s="197">
        <v>7</v>
      </c>
      <c r="O9" s="198">
        <v>7.4</v>
      </c>
      <c r="P9" s="199">
        <v>7.3</v>
      </c>
      <c r="Q9" s="199">
        <v>7.3</v>
      </c>
      <c r="R9" s="192"/>
      <c r="S9" s="189">
        <f t="shared" si="0"/>
        <v>36.200000000000003</v>
      </c>
      <c r="T9" s="190">
        <f>(S9/5)*10</f>
        <v>72.400000000000006</v>
      </c>
      <c r="U9" s="193">
        <v>144</v>
      </c>
    </row>
    <row r="10" spans="1:27" ht="42" customHeight="1">
      <c r="A10" s="129">
        <v>3</v>
      </c>
      <c r="B10" s="62">
        <v>10</v>
      </c>
      <c r="C10" s="63" t="s">
        <v>128</v>
      </c>
      <c r="D10" s="63" t="s">
        <v>129</v>
      </c>
      <c r="E10" s="64">
        <v>10140758</v>
      </c>
      <c r="F10" s="62" t="s">
        <v>4</v>
      </c>
      <c r="G10" s="65" t="s">
        <v>242</v>
      </c>
      <c r="H10" s="64" t="s">
        <v>243</v>
      </c>
      <c r="I10" s="66" t="s">
        <v>132</v>
      </c>
      <c r="J10" s="67" t="s">
        <v>14</v>
      </c>
      <c r="K10" s="67" t="s">
        <v>8</v>
      </c>
      <c r="L10" s="75" t="s">
        <v>244</v>
      </c>
      <c r="M10" s="197">
        <v>7.4</v>
      </c>
      <c r="N10" s="197">
        <v>7.6</v>
      </c>
      <c r="O10" s="198">
        <v>7</v>
      </c>
      <c r="P10" s="199">
        <v>6.6</v>
      </c>
      <c r="Q10" s="199">
        <v>7.2</v>
      </c>
      <c r="R10" s="291"/>
      <c r="S10" s="189">
        <f t="shared" si="0"/>
        <v>35.799999999999997</v>
      </c>
      <c r="T10" s="190">
        <f>(S10/5)*10</f>
        <v>71.599999999999994</v>
      </c>
      <c r="U10" s="193">
        <v>114</v>
      </c>
    </row>
    <row r="11" spans="1:27" ht="42" customHeight="1">
      <c r="A11" s="129">
        <v>4</v>
      </c>
      <c r="B11" s="62">
        <v>9</v>
      </c>
      <c r="C11" s="63" t="s">
        <v>128</v>
      </c>
      <c r="D11" s="63" t="s">
        <v>129</v>
      </c>
      <c r="E11" s="64">
        <v>10140758</v>
      </c>
      <c r="F11" s="62" t="s">
        <v>4</v>
      </c>
      <c r="G11" s="65" t="s">
        <v>240</v>
      </c>
      <c r="H11" s="64" t="s">
        <v>241</v>
      </c>
      <c r="I11" s="66" t="s">
        <v>132</v>
      </c>
      <c r="J11" s="67" t="s">
        <v>69</v>
      </c>
      <c r="K11" s="67" t="s">
        <v>6</v>
      </c>
      <c r="L11" s="67" t="s">
        <v>221</v>
      </c>
      <c r="M11" s="197">
        <v>6.5</v>
      </c>
      <c r="N11" s="197">
        <v>7.5</v>
      </c>
      <c r="O11" s="198">
        <v>6.6</v>
      </c>
      <c r="P11" s="199">
        <v>6.9</v>
      </c>
      <c r="Q11" s="199">
        <v>6.9</v>
      </c>
      <c r="R11" s="192"/>
      <c r="S11" s="189">
        <f t="shared" si="0"/>
        <v>34.4</v>
      </c>
      <c r="T11" s="190">
        <f>(S11/5)*10</f>
        <v>68.8</v>
      </c>
      <c r="U11" s="193">
        <v>84</v>
      </c>
    </row>
    <row r="12" spans="1:27" ht="42" customHeight="1">
      <c r="A12" s="129">
        <v>5</v>
      </c>
      <c r="B12" s="62">
        <v>5</v>
      </c>
      <c r="C12" s="63" t="s">
        <v>265</v>
      </c>
      <c r="D12" s="63" t="s">
        <v>249</v>
      </c>
      <c r="E12" s="64">
        <v>10044428</v>
      </c>
      <c r="F12" s="62" t="s">
        <v>9</v>
      </c>
      <c r="G12" s="65" t="s">
        <v>254</v>
      </c>
      <c r="H12" s="64" t="s">
        <v>255</v>
      </c>
      <c r="I12" s="66" t="s">
        <v>363</v>
      </c>
      <c r="J12" s="67" t="s">
        <v>256</v>
      </c>
      <c r="K12" s="67" t="s">
        <v>8</v>
      </c>
      <c r="L12" s="67" t="s">
        <v>244</v>
      </c>
      <c r="M12" s="197">
        <v>6.3</v>
      </c>
      <c r="N12" s="197">
        <v>7.2</v>
      </c>
      <c r="O12" s="198">
        <v>7</v>
      </c>
      <c r="P12" s="199">
        <v>6.3</v>
      </c>
      <c r="Q12" s="199">
        <v>6.8</v>
      </c>
      <c r="R12" s="192"/>
      <c r="S12" s="189">
        <f t="shared" si="0"/>
        <v>33.6</v>
      </c>
      <c r="T12" s="190">
        <f>(S12/5)*10</f>
        <v>67.2</v>
      </c>
      <c r="U12" s="193">
        <v>54</v>
      </c>
    </row>
    <row r="13" spans="1:27" ht="42" customHeight="1">
      <c r="A13" s="129">
        <v>6</v>
      </c>
      <c r="B13" s="62">
        <v>31</v>
      </c>
      <c r="C13" s="63" t="s">
        <v>236</v>
      </c>
      <c r="D13" s="63" t="s">
        <v>165</v>
      </c>
      <c r="E13" s="64">
        <v>10118949</v>
      </c>
      <c r="F13" s="62" t="s">
        <v>4</v>
      </c>
      <c r="G13" s="65" t="s">
        <v>237</v>
      </c>
      <c r="H13" s="64" t="s">
        <v>238</v>
      </c>
      <c r="I13" s="66" t="s">
        <v>239</v>
      </c>
      <c r="J13" s="67" t="s">
        <v>14</v>
      </c>
      <c r="K13" s="67" t="s">
        <v>6</v>
      </c>
      <c r="L13" s="67" t="s">
        <v>221</v>
      </c>
      <c r="M13" s="252">
        <v>7.1</v>
      </c>
      <c r="N13" s="252">
        <v>7</v>
      </c>
      <c r="O13" s="253">
        <v>6.2</v>
      </c>
      <c r="P13" s="254">
        <v>5</v>
      </c>
      <c r="Q13" s="254">
        <v>5.8</v>
      </c>
      <c r="R13" s="255">
        <v>1</v>
      </c>
      <c r="S13" s="189">
        <f t="shared" si="0"/>
        <v>31.1</v>
      </c>
      <c r="T13" s="190">
        <v>61.7</v>
      </c>
      <c r="U13" s="193"/>
    </row>
    <row r="14" spans="1:27" ht="42" customHeight="1">
      <c r="A14" s="129">
        <v>7</v>
      </c>
      <c r="B14" s="62">
        <v>6</v>
      </c>
      <c r="C14" s="63" t="s">
        <v>245</v>
      </c>
      <c r="D14" s="63" t="s">
        <v>246</v>
      </c>
      <c r="E14" s="64">
        <v>10176674</v>
      </c>
      <c r="F14" s="62" t="s">
        <v>4</v>
      </c>
      <c r="G14" s="65" t="s">
        <v>247</v>
      </c>
      <c r="H14" s="64" t="s">
        <v>248</v>
      </c>
      <c r="I14" s="66" t="s">
        <v>78</v>
      </c>
      <c r="J14" s="67" t="s">
        <v>14</v>
      </c>
      <c r="K14" s="67" t="s">
        <v>8</v>
      </c>
      <c r="L14" s="67" t="s">
        <v>244</v>
      </c>
      <c r="M14" s="197">
        <v>5.8</v>
      </c>
      <c r="N14" s="197">
        <v>6.5</v>
      </c>
      <c r="O14" s="292">
        <v>6.2</v>
      </c>
      <c r="P14" s="293">
        <v>5</v>
      </c>
      <c r="Q14" s="294">
        <v>5.6</v>
      </c>
      <c r="R14" s="290"/>
      <c r="S14" s="251">
        <f t="shared" si="0"/>
        <v>29.1</v>
      </c>
      <c r="T14" s="190">
        <f>(S14/5)*10</f>
        <v>58.2</v>
      </c>
      <c r="U14" s="191"/>
    </row>
    <row r="15" spans="1:27" ht="42" customHeight="1">
      <c r="A15" s="129"/>
      <c r="B15" s="62">
        <v>35</v>
      </c>
      <c r="C15" s="63" t="s">
        <v>265</v>
      </c>
      <c r="D15" s="63" t="s">
        <v>249</v>
      </c>
      <c r="E15" s="64">
        <v>10044428</v>
      </c>
      <c r="F15" s="62" t="s">
        <v>9</v>
      </c>
      <c r="G15" s="65" t="s">
        <v>250</v>
      </c>
      <c r="H15" s="64" t="s">
        <v>251</v>
      </c>
      <c r="I15" s="66" t="s">
        <v>363</v>
      </c>
      <c r="J15" s="67" t="s">
        <v>252</v>
      </c>
      <c r="K15" s="67" t="s">
        <v>79</v>
      </c>
      <c r="L15" s="67" t="s">
        <v>253</v>
      </c>
      <c r="M15" s="421" t="s">
        <v>332</v>
      </c>
      <c r="N15" s="422"/>
      <c r="O15" s="422"/>
      <c r="P15" s="422"/>
      <c r="Q15" s="422"/>
      <c r="R15" s="422"/>
      <c r="S15" s="422"/>
      <c r="T15" s="423"/>
      <c r="U15" s="193"/>
    </row>
    <row r="16" spans="1:27" s="213" customFormat="1" ht="27" customHeight="1">
      <c r="A16" s="424" t="s">
        <v>330</v>
      </c>
      <c r="B16" s="424"/>
      <c r="C16" s="424"/>
      <c r="D16" s="424"/>
      <c r="E16" s="142"/>
      <c r="F16" s="143"/>
      <c r="G16" s="344" t="s">
        <v>322</v>
      </c>
      <c r="H16" s="344"/>
      <c r="I16" s="344"/>
      <c r="J16" s="344"/>
      <c r="K16" s="344"/>
      <c r="L16" s="344"/>
      <c r="M16" s="344"/>
      <c r="N16" s="344"/>
      <c r="O16" s="344"/>
      <c r="P16" s="237"/>
      <c r="Q16" s="237"/>
      <c r="R16" s="237"/>
      <c r="S16" s="237"/>
    </row>
    <row r="17" spans="1:21" ht="27.75" customHeight="1">
      <c r="A17" s="396" t="s">
        <v>361</v>
      </c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</row>
    <row r="18" spans="1:21" ht="28.5" customHeight="1">
      <c r="A18" s="221"/>
      <c r="B18" s="221"/>
      <c r="C18" s="221"/>
      <c r="D18" s="256" t="s">
        <v>25</v>
      </c>
      <c r="E18" s="221"/>
      <c r="F18" s="414" t="s">
        <v>293</v>
      </c>
      <c r="G18" s="414"/>
      <c r="H18" s="414"/>
      <c r="I18" s="414"/>
      <c r="J18" s="414"/>
      <c r="K18" s="414"/>
      <c r="L18" s="414"/>
      <c r="M18" s="414"/>
      <c r="N18" s="414"/>
      <c r="O18" s="221"/>
      <c r="P18" s="221"/>
      <c r="Q18" s="221"/>
      <c r="R18" s="221"/>
      <c r="S18" s="221"/>
      <c r="T18" s="221"/>
    </row>
    <row r="19" spans="1:21" ht="42" customHeight="1">
      <c r="A19" s="363" t="s">
        <v>27</v>
      </c>
      <c r="B19" s="425" t="s">
        <v>29</v>
      </c>
      <c r="C19" s="420" t="s">
        <v>266</v>
      </c>
      <c r="D19" s="420"/>
      <c r="E19" s="420" t="s">
        <v>1</v>
      </c>
      <c r="F19" s="426" t="s">
        <v>2</v>
      </c>
      <c r="G19" s="420" t="s">
        <v>267</v>
      </c>
      <c r="H19" s="323" t="s">
        <v>3</v>
      </c>
      <c r="I19" s="323" t="s">
        <v>268</v>
      </c>
      <c r="J19" s="428" t="s">
        <v>269</v>
      </c>
      <c r="K19" s="428" t="s">
        <v>270</v>
      </c>
      <c r="L19" s="428" t="s">
        <v>271</v>
      </c>
      <c r="M19" s="394" t="s">
        <v>290</v>
      </c>
      <c r="N19" s="395" t="s">
        <v>291</v>
      </c>
      <c r="O19" s="394" t="s">
        <v>292</v>
      </c>
      <c r="P19" s="427" t="s">
        <v>364</v>
      </c>
      <c r="Q19" s="395" t="s">
        <v>365</v>
      </c>
      <c r="R19" s="358" t="s">
        <v>63</v>
      </c>
      <c r="S19" s="359" t="s">
        <v>39</v>
      </c>
      <c r="T19" s="392" t="s">
        <v>36</v>
      </c>
      <c r="U19" s="385" t="s">
        <v>72</v>
      </c>
    </row>
    <row r="20" spans="1:21" ht="31.5" customHeight="1">
      <c r="A20" s="363"/>
      <c r="B20" s="425"/>
      <c r="C20" s="420"/>
      <c r="D20" s="420"/>
      <c r="E20" s="420"/>
      <c r="F20" s="426"/>
      <c r="G20" s="420"/>
      <c r="H20" s="323"/>
      <c r="I20" s="323"/>
      <c r="J20" s="428"/>
      <c r="K20" s="428"/>
      <c r="L20" s="428"/>
      <c r="M20" s="394"/>
      <c r="N20" s="395"/>
      <c r="O20" s="394"/>
      <c r="P20" s="427"/>
      <c r="Q20" s="395"/>
      <c r="R20" s="358"/>
      <c r="S20" s="359"/>
      <c r="T20" s="393"/>
      <c r="U20" s="403"/>
    </row>
    <row r="21" spans="1:21" ht="42" customHeight="1">
      <c r="A21" s="129">
        <v>1</v>
      </c>
      <c r="B21" s="302">
        <v>13</v>
      </c>
      <c r="C21" s="63" t="s">
        <v>226</v>
      </c>
      <c r="D21" s="65" t="s">
        <v>227</v>
      </c>
      <c r="E21" s="64">
        <v>10150898</v>
      </c>
      <c r="F21" s="62" t="s">
        <v>4</v>
      </c>
      <c r="G21" s="65" t="s">
        <v>233</v>
      </c>
      <c r="H21" s="64" t="s">
        <v>234</v>
      </c>
      <c r="I21" s="66" t="s">
        <v>230</v>
      </c>
      <c r="J21" s="67" t="s">
        <v>14</v>
      </c>
      <c r="K21" s="67" t="s">
        <v>8</v>
      </c>
      <c r="L21" s="67" t="s">
        <v>235</v>
      </c>
      <c r="M21" s="197">
        <v>6.6</v>
      </c>
      <c r="N21" s="197">
        <v>6.1</v>
      </c>
      <c r="O21" s="197">
        <v>6.3</v>
      </c>
      <c r="P21" s="195">
        <v>6</v>
      </c>
      <c r="Q21" s="196">
        <v>6.2</v>
      </c>
      <c r="R21" s="259"/>
      <c r="S21" s="189">
        <f>Q21+P21+O21+N21+M21</f>
        <v>31.200000000000003</v>
      </c>
      <c r="T21" s="190">
        <f t="shared" ref="T21" si="1">(S21/5)*10</f>
        <v>62.400000000000006</v>
      </c>
      <c r="U21" s="193">
        <v>198</v>
      </c>
    </row>
    <row r="22" spans="1:21" s="213" customFormat="1" ht="27" customHeight="1">
      <c r="A22" s="424" t="s">
        <v>330</v>
      </c>
      <c r="B22" s="424"/>
      <c r="C22" s="424"/>
      <c r="D22" s="424"/>
      <c r="E22" s="257"/>
      <c r="F22" s="258"/>
      <c r="G22" s="414" t="s">
        <v>331</v>
      </c>
      <c r="H22" s="414"/>
      <c r="I22" s="414"/>
      <c r="J22" s="414"/>
      <c r="K22" s="414"/>
      <c r="L22" s="414"/>
      <c r="M22" s="414"/>
      <c r="N22" s="414"/>
      <c r="O22" s="414"/>
      <c r="P22" s="144"/>
      <c r="Q22" s="144"/>
      <c r="R22" s="144"/>
      <c r="S22" s="144"/>
    </row>
    <row r="23" spans="1:21">
      <c r="B23" s="123"/>
      <c r="E23" s="123"/>
    </row>
  </sheetData>
  <sheetProtection selectLockedCells="1" selectUnlockedCells="1"/>
  <sortState ref="A8:AA14">
    <sortCondition descending="1" ref="T8:T14"/>
  </sortState>
  <mergeCells count="52">
    <mergeCell ref="T19:T20"/>
    <mergeCell ref="U19:U20"/>
    <mergeCell ref="A22:D22"/>
    <mergeCell ref="G22:O22"/>
    <mergeCell ref="N19:N20"/>
    <mergeCell ref="O19:O20"/>
    <mergeCell ref="P19:P20"/>
    <mergeCell ref="Q19:Q20"/>
    <mergeCell ref="R19:R20"/>
    <mergeCell ref="S19:S20"/>
    <mergeCell ref="H19:H20"/>
    <mergeCell ref="I19:I20"/>
    <mergeCell ref="J19:J20"/>
    <mergeCell ref="K19:K20"/>
    <mergeCell ref="L19:L20"/>
    <mergeCell ref="M19:M20"/>
    <mergeCell ref="A19:A20"/>
    <mergeCell ref="B19:B20"/>
    <mergeCell ref="C19:D20"/>
    <mergeCell ref="E19:E20"/>
    <mergeCell ref="F19:F20"/>
    <mergeCell ref="G19:G20"/>
    <mergeCell ref="T6:T7"/>
    <mergeCell ref="U6:U7"/>
    <mergeCell ref="M15:T15"/>
    <mergeCell ref="A16:D16"/>
    <mergeCell ref="A17:T17"/>
    <mergeCell ref="F18:N18"/>
    <mergeCell ref="N6:N7"/>
    <mergeCell ref="O6:O7"/>
    <mergeCell ref="P6:P7"/>
    <mergeCell ref="Q6:Q7"/>
    <mergeCell ref="R6:R7"/>
    <mergeCell ref="S6:S7"/>
    <mergeCell ref="H6:H7"/>
    <mergeCell ref="I6:I7"/>
    <mergeCell ref="J6:J7"/>
    <mergeCell ref="A1:T1"/>
    <mergeCell ref="A2:T2"/>
    <mergeCell ref="A3:T3"/>
    <mergeCell ref="S5:T5"/>
    <mergeCell ref="A6:A7"/>
    <mergeCell ref="B6:B7"/>
    <mergeCell ref="C6:D7"/>
    <mergeCell ref="E6:E7"/>
    <mergeCell ref="F6:F7"/>
    <mergeCell ref="G6:G7"/>
    <mergeCell ref="G16:O16"/>
    <mergeCell ref="D4:L4"/>
    <mergeCell ref="K6:K7"/>
    <mergeCell ref="L6:L7"/>
    <mergeCell ref="M6:M7"/>
  </mergeCells>
  <printOptions horizontalCentered="1"/>
  <pageMargins left="7.874015748031496E-2" right="7.874015748031496E-2" top="0.15748031496062992" bottom="3.937007874015748E-2" header="0.51181102362204722" footer="0.51181102362204722"/>
  <pageSetup paperSize="9" scale="80" firstPageNumber="0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AC10"/>
  <sheetViews>
    <sheetView view="pageBreakPreview" zoomScale="90" zoomScaleSheetLayoutView="90" workbookViewId="0">
      <selection activeCell="R6" sqref="R6:V7"/>
    </sheetView>
  </sheetViews>
  <sheetFormatPr defaultRowHeight="12.75"/>
  <cols>
    <col min="1" max="1" width="5.7109375" style="122" customWidth="1"/>
    <col min="2" max="2" width="6.7109375" style="122" customWidth="1"/>
    <col min="3" max="3" width="10.7109375" style="122" customWidth="1"/>
    <col min="4" max="4" width="13.140625" style="122" customWidth="1"/>
    <col min="5" max="5" width="21.5703125" style="122" hidden="1" customWidth="1"/>
    <col min="6" max="6" width="8" style="122" customWidth="1"/>
    <col min="7" max="7" width="17.5703125" style="122" customWidth="1"/>
    <col min="8" max="8" width="12.28515625" style="122" hidden="1" customWidth="1"/>
    <col min="9" max="9" width="10.85546875" style="122" customWidth="1"/>
    <col min="10" max="10" width="9.5703125" style="122" customWidth="1"/>
    <col min="11" max="11" width="12.28515625" style="122" customWidth="1"/>
    <col min="12" max="12" width="8.28515625" style="122" customWidth="1"/>
    <col min="13" max="13" width="6.5703125" style="122" customWidth="1"/>
    <col min="14" max="15" width="9.140625" style="122"/>
    <col min="16" max="16" width="10.28515625" style="122" customWidth="1"/>
    <col min="17" max="17" width="9.140625" style="122"/>
    <col min="18" max="19" width="5.85546875" style="122" customWidth="1"/>
    <col min="20" max="20" width="7.42578125" style="122" customWidth="1"/>
    <col min="21" max="21" width="7.5703125" style="122" customWidth="1"/>
    <col min="22" max="22" width="8" style="122" customWidth="1"/>
    <col min="23" max="255" width="9.140625" style="122"/>
    <col min="256" max="256" width="5.7109375" style="122" customWidth="1"/>
    <col min="257" max="257" width="16.28515625" style="122" customWidth="1"/>
    <col min="258" max="258" width="6.42578125" style="122" customWidth="1"/>
    <col min="259" max="259" width="0" style="122" hidden="1" customWidth="1"/>
    <col min="260" max="260" width="21.5703125" style="122" customWidth="1"/>
    <col min="261" max="261" width="12.28515625" style="122" customWidth="1"/>
    <col min="262" max="262" width="15.140625" style="122" customWidth="1"/>
    <col min="263" max="267" width="9.140625" style="122"/>
    <col min="268" max="268" width="5.85546875" style="122" customWidth="1"/>
    <col min="269" max="511" width="9.140625" style="122"/>
    <col min="512" max="512" width="5.7109375" style="122" customWidth="1"/>
    <col min="513" max="513" width="16.28515625" style="122" customWidth="1"/>
    <col min="514" max="514" width="6.42578125" style="122" customWidth="1"/>
    <col min="515" max="515" width="0" style="122" hidden="1" customWidth="1"/>
    <col min="516" max="516" width="21.5703125" style="122" customWidth="1"/>
    <col min="517" max="517" width="12.28515625" style="122" customWidth="1"/>
    <col min="518" max="518" width="15.140625" style="122" customWidth="1"/>
    <col min="519" max="523" width="9.140625" style="122"/>
    <col min="524" max="524" width="5.85546875" style="122" customWidth="1"/>
    <col min="525" max="767" width="9.140625" style="122"/>
    <col min="768" max="768" width="5.7109375" style="122" customWidth="1"/>
    <col min="769" max="769" width="16.28515625" style="122" customWidth="1"/>
    <col min="770" max="770" width="6.42578125" style="122" customWidth="1"/>
    <col min="771" max="771" width="0" style="122" hidden="1" customWidth="1"/>
    <col min="772" max="772" width="21.5703125" style="122" customWidth="1"/>
    <col min="773" max="773" width="12.28515625" style="122" customWidth="1"/>
    <col min="774" max="774" width="15.140625" style="122" customWidth="1"/>
    <col min="775" max="779" width="9.140625" style="122"/>
    <col min="780" max="780" width="5.85546875" style="122" customWidth="1"/>
    <col min="781" max="1023" width="9.140625" style="122"/>
    <col min="1024" max="1024" width="5.7109375" style="122" customWidth="1"/>
    <col min="1025" max="1025" width="16.28515625" style="122" customWidth="1"/>
    <col min="1026" max="1026" width="6.42578125" style="122" customWidth="1"/>
    <col min="1027" max="1027" width="0" style="122" hidden="1" customWidth="1"/>
    <col min="1028" max="1028" width="21.5703125" style="122" customWidth="1"/>
    <col min="1029" max="1029" width="12.28515625" style="122" customWidth="1"/>
    <col min="1030" max="1030" width="15.140625" style="122" customWidth="1"/>
    <col min="1031" max="1035" width="9.140625" style="122"/>
    <col min="1036" max="1036" width="5.85546875" style="122" customWidth="1"/>
    <col min="1037" max="1279" width="9.140625" style="122"/>
    <col min="1280" max="1280" width="5.7109375" style="122" customWidth="1"/>
    <col min="1281" max="1281" width="16.28515625" style="122" customWidth="1"/>
    <col min="1282" max="1282" width="6.42578125" style="122" customWidth="1"/>
    <col min="1283" max="1283" width="0" style="122" hidden="1" customWidth="1"/>
    <col min="1284" max="1284" width="21.5703125" style="122" customWidth="1"/>
    <col min="1285" max="1285" width="12.28515625" style="122" customWidth="1"/>
    <col min="1286" max="1286" width="15.140625" style="122" customWidth="1"/>
    <col min="1287" max="1291" width="9.140625" style="122"/>
    <col min="1292" max="1292" width="5.85546875" style="122" customWidth="1"/>
    <col min="1293" max="1535" width="9.140625" style="122"/>
    <col min="1536" max="1536" width="5.7109375" style="122" customWidth="1"/>
    <col min="1537" max="1537" width="16.28515625" style="122" customWidth="1"/>
    <col min="1538" max="1538" width="6.42578125" style="122" customWidth="1"/>
    <col min="1539" max="1539" width="0" style="122" hidden="1" customWidth="1"/>
    <col min="1540" max="1540" width="21.5703125" style="122" customWidth="1"/>
    <col min="1541" max="1541" width="12.28515625" style="122" customWidth="1"/>
    <col min="1542" max="1542" width="15.140625" style="122" customWidth="1"/>
    <col min="1543" max="1547" width="9.140625" style="122"/>
    <col min="1548" max="1548" width="5.85546875" style="122" customWidth="1"/>
    <col min="1549" max="1791" width="9.140625" style="122"/>
    <col min="1792" max="1792" width="5.7109375" style="122" customWidth="1"/>
    <col min="1793" max="1793" width="16.28515625" style="122" customWidth="1"/>
    <col min="1794" max="1794" width="6.42578125" style="122" customWidth="1"/>
    <col min="1795" max="1795" width="0" style="122" hidden="1" customWidth="1"/>
    <col min="1796" max="1796" width="21.5703125" style="122" customWidth="1"/>
    <col min="1797" max="1797" width="12.28515625" style="122" customWidth="1"/>
    <col min="1798" max="1798" width="15.140625" style="122" customWidth="1"/>
    <col min="1799" max="1803" width="9.140625" style="122"/>
    <col min="1804" max="1804" width="5.85546875" style="122" customWidth="1"/>
    <col min="1805" max="2047" width="9.140625" style="122"/>
    <col min="2048" max="2048" width="5.7109375" style="122" customWidth="1"/>
    <col min="2049" max="2049" width="16.28515625" style="122" customWidth="1"/>
    <col min="2050" max="2050" width="6.42578125" style="122" customWidth="1"/>
    <col min="2051" max="2051" width="0" style="122" hidden="1" customWidth="1"/>
    <col min="2052" max="2052" width="21.5703125" style="122" customWidth="1"/>
    <col min="2053" max="2053" width="12.28515625" style="122" customWidth="1"/>
    <col min="2054" max="2054" width="15.140625" style="122" customWidth="1"/>
    <col min="2055" max="2059" width="9.140625" style="122"/>
    <col min="2060" max="2060" width="5.85546875" style="122" customWidth="1"/>
    <col min="2061" max="2303" width="9.140625" style="122"/>
    <col min="2304" max="2304" width="5.7109375" style="122" customWidth="1"/>
    <col min="2305" max="2305" width="16.28515625" style="122" customWidth="1"/>
    <col min="2306" max="2306" width="6.42578125" style="122" customWidth="1"/>
    <col min="2307" max="2307" width="0" style="122" hidden="1" customWidth="1"/>
    <col min="2308" max="2308" width="21.5703125" style="122" customWidth="1"/>
    <col min="2309" max="2309" width="12.28515625" style="122" customWidth="1"/>
    <col min="2310" max="2310" width="15.140625" style="122" customWidth="1"/>
    <col min="2311" max="2315" width="9.140625" style="122"/>
    <col min="2316" max="2316" width="5.85546875" style="122" customWidth="1"/>
    <col min="2317" max="2559" width="9.140625" style="122"/>
    <col min="2560" max="2560" width="5.7109375" style="122" customWidth="1"/>
    <col min="2561" max="2561" width="16.28515625" style="122" customWidth="1"/>
    <col min="2562" max="2562" width="6.42578125" style="122" customWidth="1"/>
    <col min="2563" max="2563" width="0" style="122" hidden="1" customWidth="1"/>
    <col min="2564" max="2564" width="21.5703125" style="122" customWidth="1"/>
    <col min="2565" max="2565" width="12.28515625" style="122" customWidth="1"/>
    <col min="2566" max="2566" width="15.140625" style="122" customWidth="1"/>
    <col min="2567" max="2571" width="9.140625" style="122"/>
    <col min="2572" max="2572" width="5.85546875" style="122" customWidth="1"/>
    <col min="2573" max="2815" width="9.140625" style="122"/>
    <col min="2816" max="2816" width="5.7109375" style="122" customWidth="1"/>
    <col min="2817" max="2817" width="16.28515625" style="122" customWidth="1"/>
    <col min="2818" max="2818" width="6.42578125" style="122" customWidth="1"/>
    <col min="2819" max="2819" width="0" style="122" hidden="1" customWidth="1"/>
    <col min="2820" max="2820" width="21.5703125" style="122" customWidth="1"/>
    <col min="2821" max="2821" width="12.28515625" style="122" customWidth="1"/>
    <col min="2822" max="2822" width="15.140625" style="122" customWidth="1"/>
    <col min="2823" max="2827" width="9.140625" style="122"/>
    <col min="2828" max="2828" width="5.85546875" style="122" customWidth="1"/>
    <col min="2829" max="3071" width="9.140625" style="122"/>
    <col min="3072" max="3072" width="5.7109375" style="122" customWidth="1"/>
    <col min="3073" max="3073" width="16.28515625" style="122" customWidth="1"/>
    <col min="3074" max="3074" width="6.42578125" style="122" customWidth="1"/>
    <col min="3075" max="3075" width="0" style="122" hidden="1" customWidth="1"/>
    <col min="3076" max="3076" width="21.5703125" style="122" customWidth="1"/>
    <col min="3077" max="3077" width="12.28515625" style="122" customWidth="1"/>
    <col min="3078" max="3078" width="15.140625" style="122" customWidth="1"/>
    <col min="3079" max="3083" width="9.140625" style="122"/>
    <col min="3084" max="3084" width="5.85546875" style="122" customWidth="1"/>
    <col min="3085" max="3327" width="9.140625" style="122"/>
    <col min="3328" max="3328" width="5.7109375" style="122" customWidth="1"/>
    <col min="3329" max="3329" width="16.28515625" style="122" customWidth="1"/>
    <col min="3330" max="3330" width="6.42578125" style="122" customWidth="1"/>
    <col min="3331" max="3331" width="0" style="122" hidden="1" customWidth="1"/>
    <col min="3332" max="3332" width="21.5703125" style="122" customWidth="1"/>
    <col min="3333" max="3333" width="12.28515625" style="122" customWidth="1"/>
    <col min="3334" max="3334" width="15.140625" style="122" customWidth="1"/>
    <col min="3335" max="3339" width="9.140625" style="122"/>
    <col min="3340" max="3340" width="5.85546875" style="122" customWidth="1"/>
    <col min="3341" max="3583" width="9.140625" style="122"/>
    <col min="3584" max="3584" width="5.7109375" style="122" customWidth="1"/>
    <col min="3585" max="3585" width="16.28515625" style="122" customWidth="1"/>
    <col min="3586" max="3586" width="6.42578125" style="122" customWidth="1"/>
    <col min="3587" max="3587" width="0" style="122" hidden="1" customWidth="1"/>
    <col min="3588" max="3588" width="21.5703125" style="122" customWidth="1"/>
    <col min="3589" max="3589" width="12.28515625" style="122" customWidth="1"/>
    <col min="3590" max="3590" width="15.140625" style="122" customWidth="1"/>
    <col min="3591" max="3595" width="9.140625" style="122"/>
    <col min="3596" max="3596" width="5.85546875" style="122" customWidth="1"/>
    <col min="3597" max="3839" width="9.140625" style="122"/>
    <col min="3840" max="3840" width="5.7109375" style="122" customWidth="1"/>
    <col min="3841" max="3841" width="16.28515625" style="122" customWidth="1"/>
    <col min="3842" max="3842" width="6.42578125" style="122" customWidth="1"/>
    <col min="3843" max="3843" width="0" style="122" hidden="1" customWidth="1"/>
    <col min="3844" max="3844" width="21.5703125" style="122" customWidth="1"/>
    <col min="3845" max="3845" width="12.28515625" style="122" customWidth="1"/>
    <col min="3846" max="3846" width="15.140625" style="122" customWidth="1"/>
    <col min="3847" max="3851" width="9.140625" style="122"/>
    <col min="3852" max="3852" width="5.85546875" style="122" customWidth="1"/>
    <col min="3853" max="4095" width="9.140625" style="122"/>
    <col min="4096" max="4096" width="5.7109375" style="122" customWidth="1"/>
    <col min="4097" max="4097" width="16.28515625" style="122" customWidth="1"/>
    <col min="4098" max="4098" width="6.42578125" style="122" customWidth="1"/>
    <col min="4099" max="4099" width="0" style="122" hidden="1" customWidth="1"/>
    <col min="4100" max="4100" width="21.5703125" style="122" customWidth="1"/>
    <col min="4101" max="4101" width="12.28515625" style="122" customWidth="1"/>
    <col min="4102" max="4102" width="15.140625" style="122" customWidth="1"/>
    <col min="4103" max="4107" width="9.140625" style="122"/>
    <col min="4108" max="4108" width="5.85546875" style="122" customWidth="1"/>
    <col min="4109" max="4351" width="9.140625" style="122"/>
    <col min="4352" max="4352" width="5.7109375" style="122" customWidth="1"/>
    <col min="4353" max="4353" width="16.28515625" style="122" customWidth="1"/>
    <col min="4354" max="4354" width="6.42578125" style="122" customWidth="1"/>
    <col min="4355" max="4355" width="0" style="122" hidden="1" customWidth="1"/>
    <col min="4356" max="4356" width="21.5703125" style="122" customWidth="1"/>
    <col min="4357" max="4357" width="12.28515625" style="122" customWidth="1"/>
    <col min="4358" max="4358" width="15.140625" style="122" customWidth="1"/>
    <col min="4359" max="4363" width="9.140625" style="122"/>
    <col min="4364" max="4364" width="5.85546875" style="122" customWidth="1"/>
    <col min="4365" max="4607" width="9.140625" style="122"/>
    <col min="4608" max="4608" width="5.7109375" style="122" customWidth="1"/>
    <col min="4609" max="4609" width="16.28515625" style="122" customWidth="1"/>
    <col min="4610" max="4610" width="6.42578125" style="122" customWidth="1"/>
    <col min="4611" max="4611" width="0" style="122" hidden="1" customWidth="1"/>
    <col min="4612" max="4612" width="21.5703125" style="122" customWidth="1"/>
    <col min="4613" max="4613" width="12.28515625" style="122" customWidth="1"/>
    <col min="4614" max="4614" width="15.140625" style="122" customWidth="1"/>
    <col min="4615" max="4619" width="9.140625" style="122"/>
    <col min="4620" max="4620" width="5.85546875" style="122" customWidth="1"/>
    <col min="4621" max="4863" width="9.140625" style="122"/>
    <col min="4864" max="4864" width="5.7109375" style="122" customWidth="1"/>
    <col min="4865" max="4865" width="16.28515625" style="122" customWidth="1"/>
    <col min="4866" max="4866" width="6.42578125" style="122" customWidth="1"/>
    <col min="4867" max="4867" width="0" style="122" hidden="1" customWidth="1"/>
    <col min="4868" max="4868" width="21.5703125" style="122" customWidth="1"/>
    <col min="4869" max="4869" width="12.28515625" style="122" customWidth="1"/>
    <col min="4870" max="4870" width="15.140625" style="122" customWidth="1"/>
    <col min="4871" max="4875" width="9.140625" style="122"/>
    <col min="4876" max="4876" width="5.85546875" style="122" customWidth="1"/>
    <col min="4877" max="5119" width="9.140625" style="122"/>
    <col min="5120" max="5120" width="5.7109375" style="122" customWidth="1"/>
    <col min="5121" max="5121" width="16.28515625" style="122" customWidth="1"/>
    <col min="5122" max="5122" width="6.42578125" style="122" customWidth="1"/>
    <col min="5123" max="5123" width="0" style="122" hidden="1" customWidth="1"/>
    <col min="5124" max="5124" width="21.5703125" style="122" customWidth="1"/>
    <col min="5125" max="5125" width="12.28515625" style="122" customWidth="1"/>
    <col min="5126" max="5126" width="15.140625" style="122" customWidth="1"/>
    <col min="5127" max="5131" width="9.140625" style="122"/>
    <col min="5132" max="5132" width="5.85546875" style="122" customWidth="1"/>
    <col min="5133" max="5375" width="9.140625" style="122"/>
    <col min="5376" max="5376" width="5.7109375" style="122" customWidth="1"/>
    <col min="5377" max="5377" width="16.28515625" style="122" customWidth="1"/>
    <col min="5378" max="5378" width="6.42578125" style="122" customWidth="1"/>
    <col min="5379" max="5379" width="0" style="122" hidden="1" customWidth="1"/>
    <col min="5380" max="5380" width="21.5703125" style="122" customWidth="1"/>
    <col min="5381" max="5381" width="12.28515625" style="122" customWidth="1"/>
    <col min="5382" max="5382" width="15.140625" style="122" customWidth="1"/>
    <col min="5383" max="5387" width="9.140625" style="122"/>
    <col min="5388" max="5388" width="5.85546875" style="122" customWidth="1"/>
    <col min="5389" max="5631" width="9.140625" style="122"/>
    <col min="5632" max="5632" width="5.7109375" style="122" customWidth="1"/>
    <col min="5633" max="5633" width="16.28515625" style="122" customWidth="1"/>
    <col min="5634" max="5634" width="6.42578125" style="122" customWidth="1"/>
    <col min="5635" max="5635" width="0" style="122" hidden="1" customWidth="1"/>
    <col min="5636" max="5636" width="21.5703125" style="122" customWidth="1"/>
    <col min="5637" max="5637" width="12.28515625" style="122" customWidth="1"/>
    <col min="5638" max="5638" width="15.140625" style="122" customWidth="1"/>
    <col min="5639" max="5643" width="9.140625" style="122"/>
    <col min="5644" max="5644" width="5.85546875" style="122" customWidth="1"/>
    <col min="5645" max="5887" width="9.140625" style="122"/>
    <col min="5888" max="5888" width="5.7109375" style="122" customWidth="1"/>
    <col min="5889" max="5889" width="16.28515625" style="122" customWidth="1"/>
    <col min="5890" max="5890" width="6.42578125" style="122" customWidth="1"/>
    <col min="5891" max="5891" width="0" style="122" hidden="1" customWidth="1"/>
    <col min="5892" max="5892" width="21.5703125" style="122" customWidth="1"/>
    <col min="5893" max="5893" width="12.28515625" style="122" customWidth="1"/>
    <col min="5894" max="5894" width="15.140625" style="122" customWidth="1"/>
    <col min="5895" max="5899" width="9.140625" style="122"/>
    <col min="5900" max="5900" width="5.85546875" style="122" customWidth="1"/>
    <col min="5901" max="6143" width="9.140625" style="122"/>
    <col min="6144" max="6144" width="5.7109375" style="122" customWidth="1"/>
    <col min="6145" max="6145" width="16.28515625" style="122" customWidth="1"/>
    <col min="6146" max="6146" width="6.42578125" style="122" customWidth="1"/>
    <col min="6147" max="6147" width="0" style="122" hidden="1" customWidth="1"/>
    <col min="6148" max="6148" width="21.5703125" style="122" customWidth="1"/>
    <col min="6149" max="6149" width="12.28515625" style="122" customWidth="1"/>
    <col min="6150" max="6150" width="15.140625" style="122" customWidth="1"/>
    <col min="6151" max="6155" width="9.140625" style="122"/>
    <col min="6156" max="6156" width="5.85546875" style="122" customWidth="1"/>
    <col min="6157" max="6399" width="9.140625" style="122"/>
    <col min="6400" max="6400" width="5.7109375" style="122" customWidth="1"/>
    <col min="6401" max="6401" width="16.28515625" style="122" customWidth="1"/>
    <col min="6402" max="6402" width="6.42578125" style="122" customWidth="1"/>
    <col min="6403" max="6403" width="0" style="122" hidden="1" customWidth="1"/>
    <col min="6404" max="6404" width="21.5703125" style="122" customWidth="1"/>
    <col min="6405" max="6405" width="12.28515625" style="122" customWidth="1"/>
    <col min="6406" max="6406" width="15.140625" style="122" customWidth="1"/>
    <col min="6407" max="6411" width="9.140625" style="122"/>
    <col min="6412" max="6412" width="5.85546875" style="122" customWidth="1"/>
    <col min="6413" max="6655" width="9.140625" style="122"/>
    <col min="6656" max="6656" width="5.7109375" style="122" customWidth="1"/>
    <col min="6657" max="6657" width="16.28515625" style="122" customWidth="1"/>
    <col min="6658" max="6658" width="6.42578125" style="122" customWidth="1"/>
    <col min="6659" max="6659" width="0" style="122" hidden="1" customWidth="1"/>
    <col min="6660" max="6660" width="21.5703125" style="122" customWidth="1"/>
    <col min="6661" max="6661" width="12.28515625" style="122" customWidth="1"/>
    <col min="6662" max="6662" width="15.140625" style="122" customWidth="1"/>
    <col min="6663" max="6667" width="9.140625" style="122"/>
    <col min="6668" max="6668" width="5.85546875" style="122" customWidth="1"/>
    <col min="6669" max="6911" width="9.140625" style="122"/>
    <col min="6912" max="6912" width="5.7109375" style="122" customWidth="1"/>
    <col min="6913" max="6913" width="16.28515625" style="122" customWidth="1"/>
    <col min="6914" max="6914" width="6.42578125" style="122" customWidth="1"/>
    <col min="6915" max="6915" width="0" style="122" hidden="1" customWidth="1"/>
    <col min="6916" max="6916" width="21.5703125" style="122" customWidth="1"/>
    <col min="6917" max="6917" width="12.28515625" style="122" customWidth="1"/>
    <col min="6918" max="6918" width="15.140625" style="122" customWidth="1"/>
    <col min="6919" max="6923" width="9.140625" style="122"/>
    <col min="6924" max="6924" width="5.85546875" style="122" customWidth="1"/>
    <col min="6925" max="7167" width="9.140625" style="122"/>
    <col min="7168" max="7168" width="5.7109375" style="122" customWidth="1"/>
    <col min="7169" max="7169" width="16.28515625" style="122" customWidth="1"/>
    <col min="7170" max="7170" width="6.42578125" style="122" customWidth="1"/>
    <col min="7171" max="7171" width="0" style="122" hidden="1" customWidth="1"/>
    <col min="7172" max="7172" width="21.5703125" style="122" customWidth="1"/>
    <col min="7173" max="7173" width="12.28515625" style="122" customWidth="1"/>
    <col min="7174" max="7174" width="15.140625" style="122" customWidth="1"/>
    <col min="7175" max="7179" width="9.140625" style="122"/>
    <col min="7180" max="7180" width="5.85546875" style="122" customWidth="1"/>
    <col min="7181" max="7423" width="9.140625" style="122"/>
    <col min="7424" max="7424" width="5.7109375" style="122" customWidth="1"/>
    <col min="7425" max="7425" width="16.28515625" style="122" customWidth="1"/>
    <col min="7426" max="7426" width="6.42578125" style="122" customWidth="1"/>
    <col min="7427" max="7427" width="0" style="122" hidden="1" customWidth="1"/>
    <col min="7428" max="7428" width="21.5703125" style="122" customWidth="1"/>
    <col min="7429" max="7429" width="12.28515625" style="122" customWidth="1"/>
    <col min="7430" max="7430" width="15.140625" style="122" customWidth="1"/>
    <col min="7431" max="7435" width="9.140625" style="122"/>
    <col min="7436" max="7436" width="5.85546875" style="122" customWidth="1"/>
    <col min="7437" max="7679" width="9.140625" style="122"/>
    <col min="7680" max="7680" width="5.7109375" style="122" customWidth="1"/>
    <col min="7681" max="7681" width="16.28515625" style="122" customWidth="1"/>
    <col min="7682" max="7682" width="6.42578125" style="122" customWidth="1"/>
    <col min="7683" max="7683" width="0" style="122" hidden="1" customWidth="1"/>
    <col min="7684" max="7684" width="21.5703125" style="122" customWidth="1"/>
    <col min="7685" max="7685" width="12.28515625" style="122" customWidth="1"/>
    <col min="7686" max="7686" width="15.140625" style="122" customWidth="1"/>
    <col min="7687" max="7691" width="9.140625" style="122"/>
    <col min="7692" max="7692" width="5.85546875" style="122" customWidth="1"/>
    <col min="7693" max="7935" width="9.140625" style="122"/>
    <col min="7936" max="7936" width="5.7109375" style="122" customWidth="1"/>
    <col min="7937" max="7937" width="16.28515625" style="122" customWidth="1"/>
    <col min="7938" max="7938" width="6.42578125" style="122" customWidth="1"/>
    <col min="7939" max="7939" width="0" style="122" hidden="1" customWidth="1"/>
    <col min="7940" max="7940" width="21.5703125" style="122" customWidth="1"/>
    <col min="7941" max="7941" width="12.28515625" style="122" customWidth="1"/>
    <col min="7942" max="7942" width="15.140625" style="122" customWidth="1"/>
    <col min="7943" max="7947" width="9.140625" style="122"/>
    <col min="7948" max="7948" width="5.85546875" style="122" customWidth="1"/>
    <col min="7949" max="8191" width="9.140625" style="122"/>
    <col min="8192" max="8192" width="5.7109375" style="122" customWidth="1"/>
    <col min="8193" max="8193" width="16.28515625" style="122" customWidth="1"/>
    <col min="8194" max="8194" width="6.42578125" style="122" customWidth="1"/>
    <col min="8195" max="8195" width="0" style="122" hidden="1" customWidth="1"/>
    <col min="8196" max="8196" width="21.5703125" style="122" customWidth="1"/>
    <col min="8197" max="8197" width="12.28515625" style="122" customWidth="1"/>
    <col min="8198" max="8198" width="15.140625" style="122" customWidth="1"/>
    <col min="8199" max="8203" width="9.140625" style="122"/>
    <col min="8204" max="8204" width="5.85546875" style="122" customWidth="1"/>
    <col min="8205" max="8447" width="9.140625" style="122"/>
    <col min="8448" max="8448" width="5.7109375" style="122" customWidth="1"/>
    <col min="8449" max="8449" width="16.28515625" style="122" customWidth="1"/>
    <col min="8450" max="8450" width="6.42578125" style="122" customWidth="1"/>
    <col min="8451" max="8451" width="0" style="122" hidden="1" customWidth="1"/>
    <col min="8452" max="8452" width="21.5703125" style="122" customWidth="1"/>
    <col min="8453" max="8453" width="12.28515625" style="122" customWidth="1"/>
    <col min="8454" max="8454" width="15.140625" style="122" customWidth="1"/>
    <col min="8455" max="8459" width="9.140625" style="122"/>
    <col min="8460" max="8460" width="5.85546875" style="122" customWidth="1"/>
    <col min="8461" max="8703" width="9.140625" style="122"/>
    <col min="8704" max="8704" width="5.7109375" style="122" customWidth="1"/>
    <col min="8705" max="8705" width="16.28515625" style="122" customWidth="1"/>
    <col min="8706" max="8706" width="6.42578125" style="122" customWidth="1"/>
    <col min="8707" max="8707" width="0" style="122" hidden="1" customWidth="1"/>
    <col min="8708" max="8708" width="21.5703125" style="122" customWidth="1"/>
    <col min="8709" max="8709" width="12.28515625" style="122" customWidth="1"/>
    <col min="8710" max="8710" width="15.140625" style="122" customWidth="1"/>
    <col min="8711" max="8715" width="9.140625" style="122"/>
    <col min="8716" max="8716" width="5.85546875" style="122" customWidth="1"/>
    <col min="8717" max="8959" width="9.140625" style="122"/>
    <col min="8960" max="8960" width="5.7109375" style="122" customWidth="1"/>
    <col min="8961" max="8961" width="16.28515625" style="122" customWidth="1"/>
    <col min="8962" max="8962" width="6.42578125" style="122" customWidth="1"/>
    <col min="8963" max="8963" width="0" style="122" hidden="1" customWidth="1"/>
    <col min="8964" max="8964" width="21.5703125" style="122" customWidth="1"/>
    <col min="8965" max="8965" width="12.28515625" style="122" customWidth="1"/>
    <col min="8966" max="8966" width="15.140625" style="122" customWidth="1"/>
    <col min="8967" max="8971" width="9.140625" style="122"/>
    <col min="8972" max="8972" width="5.85546875" style="122" customWidth="1"/>
    <col min="8973" max="9215" width="9.140625" style="122"/>
    <col min="9216" max="9216" width="5.7109375" style="122" customWidth="1"/>
    <col min="9217" max="9217" width="16.28515625" style="122" customWidth="1"/>
    <col min="9218" max="9218" width="6.42578125" style="122" customWidth="1"/>
    <col min="9219" max="9219" width="0" style="122" hidden="1" customWidth="1"/>
    <col min="9220" max="9220" width="21.5703125" style="122" customWidth="1"/>
    <col min="9221" max="9221" width="12.28515625" style="122" customWidth="1"/>
    <col min="9222" max="9222" width="15.140625" style="122" customWidth="1"/>
    <col min="9223" max="9227" width="9.140625" style="122"/>
    <col min="9228" max="9228" width="5.85546875" style="122" customWidth="1"/>
    <col min="9229" max="9471" width="9.140625" style="122"/>
    <col min="9472" max="9472" width="5.7109375" style="122" customWidth="1"/>
    <col min="9473" max="9473" width="16.28515625" style="122" customWidth="1"/>
    <col min="9474" max="9474" width="6.42578125" style="122" customWidth="1"/>
    <col min="9475" max="9475" width="0" style="122" hidden="1" customWidth="1"/>
    <col min="9476" max="9476" width="21.5703125" style="122" customWidth="1"/>
    <col min="9477" max="9477" width="12.28515625" style="122" customWidth="1"/>
    <col min="9478" max="9478" width="15.140625" style="122" customWidth="1"/>
    <col min="9479" max="9483" width="9.140625" style="122"/>
    <col min="9484" max="9484" width="5.85546875" style="122" customWidth="1"/>
    <col min="9485" max="9727" width="9.140625" style="122"/>
    <col min="9728" max="9728" width="5.7109375" style="122" customWidth="1"/>
    <col min="9729" max="9729" width="16.28515625" style="122" customWidth="1"/>
    <col min="9730" max="9730" width="6.42578125" style="122" customWidth="1"/>
    <col min="9731" max="9731" width="0" style="122" hidden="1" customWidth="1"/>
    <col min="9732" max="9732" width="21.5703125" style="122" customWidth="1"/>
    <col min="9733" max="9733" width="12.28515625" style="122" customWidth="1"/>
    <col min="9734" max="9734" width="15.140625" style="122" customWidth="1"/>
    <col min="9735" max="9739" width="9.140625" style="122"/>
    <col min="9740" max="9740" width="5.85546875" style="122" customWidth="1"/>
    <col min="9741" max="9983" width="9.140625" style="122"/>
    <col min="9984" max="9984" width="5.7109375" style="122" customWidth="1"/>
    <col min="9985" max="9985" width="16.28515625" style="122" customWidth="1"/>
    <col min="9986" max="9986" width="6.42578125" style="122" customWidth="1"/>
    <col min="9987" max="9987" width="0" style="122" hidden="1" customWidth="1"/>
    <col min="9988" max="9988" width="21.5703125" style="122" customWidth="1"/>
    <col min="9989" max="9989" width="12.28515625" style="122" customWidth="1"/>
    <col min="9990" max="9990" width="15.140625" style="122" customWidth="1"/>
    <col min="9991" max="9995" width="9.140625" style="122"/>
    <col min="9996" max="9996" width="5.85546875" style="122" customWidth="1"/>
    <col min="9997" max="10239" width="9.140625" style="122"/>
    <col min="10240" max="10240" width="5.7109375" style="122" customWidth="1"/>
    <col min="10241" max="10241" width="16.28515625" style="122" customWidth="1"/>
    <col min="10242" max="10242" width="6.42578125" style="122" customWidth="1"/>
    <col min="10243" max="10243" width="0" style="122" hidden="1" customWidth="1"/>
    <col min="10244" max="10244" width="21.5703125" style="122" customWidth="1"/>
    <col min="10245" max="10245" width="12.28515625" style="122" customWidth="1"/>
    <col min="10246" max="10246" width="15.140625" style="122" customWidth="1"/>
    <col min="10247" max="10251" width="9.140625" style="122"/>
    <col min="10252" max="10252" width="5.85546875" style="122" customWidth="1"/>
    <col min="10253" max="10495" width="9.140625" style="122"/>
    <col min="10496" max="10496" width="5.7109375" style="122" customWidth="1"/>
    <col min="10497" max="10497" width="16.28515625" style="122" customWidth="1"/>
    <col min="10498" max="10498" width="6.42578125" style="122" customWidth="1"/>
    <col min="10499" max="10499" width="0" style="122" hidden="1" customWidth="1"/>
    <col min="10500" max="10500" width="21.5703125" style="122" customWidth="1"/>
    <col min="10501" max="10501" width="12.28515625" style="122" customWidth="1"/>
    <col min="10502" max="10502" width="15.140625" style="122" customWidth="1"/>
    <col min="10503" max="10507" width="9.140625" style="122"/>
    <col min="10508" max="10508" width="5.85546875" style="122" customWidth="1"/>
    <col min="10509" max="10751" width="9.140625" style="122"/>
    <col min="10752" max="10752" width="5.7109375" style="122" customWidth="1"/>
    <col min="10753" max="10753" width="16.28515625" style="122" customWidth="1"/>
    <col min="10754" max="10754" width="6.42578125" style="122" customWidth="1"/>
    <col min="10755" max="10755" width="0" style="122" hidden="1" customWidth="1"/>
    <col min="10756" max="10756" width="21.5703125" style="122" customWidth="1"/>
    <col min="10757" max="10757" width="12.28515625" style="122" customWidth="1"/>
    <col min="10758" max="10758" width="15.140625" style="122" customWidth="1"/>
    <col min="10759" max="10763" width="9.140625" style="122"/>
    <col min="10764" max="10764" width="5.85546875" style="122" customWidth="1"/>
    <col min="10765" max="11007" width="9.140625" style="122"/>
    <col min="11008" max="11008" width="5.7109375" style="122" customWidth="1"/>
    <col min="11009" max="11009" width="16.28515625" style="122" customWidth="1"/>
    <col min="11010" max="11010" width="6.42578125" style="122" customWidth="1"/>
    <col min="11011" max="11011" width="0" style="122" hidden="1" customWidth="1"/>
    <col min="11012" max="11012" width="21.5703125" style="122" customWidth="1"/>
    <col min="11013" max="11013" width="12.28515625" style="122" customWidth="1"/>
    <col min="11014" max="11014" width="15.140625" style="122" customWidth="1"/>
    <col min="11015" max="11019" width="9.140625" style="122"/>
    <col min="11020" max="11020" width="5.85546875" style="122" customWidth="1"/>
    <col min="11021" max="11263" width="9.140625" style="122"/>
    <col min="11264" max="11264" width="5.7109375" style="122" customWidth="1"/>
    <col min="11265" max="11265" width="16.28515625" style="122" customWidth="1"/>
    <col min="11266" max="11266" width="6.42578125" style="122" customWidth="1"/>
    <col min="11267" max="11267" width="0" style="122" hidden="1" customWidth="1"/>
    <col min="11268" max="11268" width="21.5703125" style="122" customWidth="1"/>
    <col min="11269" max="11269" width="12.28515625" style="122" customWidth="1"/>
    <col min="11270" max="11270" width="15.140625" style="122" customWidth="1"/>
    <col min="11271" max="11275" width="9.140625" style="122"/>
    <col min="11276" max="11276" width="5.85546875" style="122" customWidth="1"/>
    <col min="11277" max="11519" width="9.140625" style="122"/>
    <col min="11520" max="11520" width="5.7109375" style="122" customWidth="1"/>
    <col min="11521" max="11521" width="16.28515625" style="122" customWidth="1"/>
    <col min="11522" max="11522" width="6.42578125" style="122" customWidth="1"/>
    <col min="11523" max="11523" width="0" style="122" hidden="1" customWidth="1"/>
    <col min="11524" max="11524" width="21.5703125" style="122" customWidth="1"/>
    <col min="11525" max="11525" width="12.28515625" style="122" customWidth="1"/>
    <col min="11526" max="11526" width="15.140625" style="122" customWidth="1"/>
    <col min="11527" max="11531" width="9.140625" style="122"/>
    <col min="11532" max="11532" width="5.85546875" style="122" customWidth="1"/>
    <col min="11533" max="11775" width="9.140625" style="122"/>
    <col min="11776" max="11776" width="5.7109375" style="122" customWidth="1"/>
    <col min="11777" max="11777" width="16.28515625" style="122" customWidth="1"/>
    <col min="11778" max="11778" width="6.42578125" style="122" customWidth="1"/>
    <col min="11779" max="11779" width="0" style="122" hidden="1" customWidth="1"/>
    <col min="11780" max="11780" width="21.5703125" style="122" customWidth="1"/>
    <col min="11781" max="11781" width="12.28515625" style="122" customWidth="1"/>
    <col min="11782" max="11782" width="15.140625" style="122" customWidth="1"/>
    <col min="11783" max="11787" width="9.140625" style="122"/>
    <col min="11788" max="11788" width="5.85546875" style="122" customWidth="1"/>
    <col min="11789" max="12031" width="9.140625" style="122"/>
    <col min="12032" max="12032" width="5.7109375" style="122" customWidth="1"/>
    <col min="12033" max="12033" width="16.28515625" style="122" customWidth="1"/>
    <col min="12034" max="12034" width="6.42578125" style="122" customWidth="1"/>
    <col min="12035" max="12035" width="0" style="122" hidden="1" customWidth="1"/>
    <col min="12036" max="12036" width="21.5703125" style="122" customWidth="1"/>
    <col min="12037" max="12037" width="12.28515625" style="122" customWidth="1"/>
    <col min="12038" max="12038" width="15.140625" style="122" customWidth="1"/>
    <col min="12039" max="12043" width="9.140625" style="122"/>
    <col min="12044" max="12044" width="5.85546875" style="122" customWidth="1"/>
    <col min="12045" max="12287" width="9.140625" style="122"/>
    <col min="12288" max="12288" width="5.7109375" style="122" customWidth="1"/>
    <col min="12289" max="12289" width="16.28515625" style="122" customWidth="1"/>
    <col min="12290" max="12290" width="6.42578125" style="122" customWidth="1"/>
    <col min="12291" max="12291" width="0" style="122" hidden="1" customWidth="1"/>
    <col min="12292" max="12292" width="21.5703125" style="122" customWidth="1"/>
    <col min="12293" max="12293" width="12.28515625" style="122" customWidth="1"/>
    <col min="12294" max="12294" width="15.140625" style="122" customWidth="1"/>
    <col min="12295" max="12299" width="9.140625" style="122"/>
    <col min="12300" max="12300" width="5.85546875" style="122" customWidth="1"/>
    <col min="12301" max="12543" width="9.140625" style="122"/>
    <col min="12544" max="12544" width="5.7109375" style="122" customWidth="1"/>
    <col min="12545" max="12545" width="16.28515625" style="122" customWidth="1"/>
    <col min="12546" max="12546" width="6.42578125" style="122" customWidth="1"/>
    <col min="12547" max="12547" width="0" style="122" hidden="1" customWidth="1"/>
    <col min="12548" max="12548" width="21.5703125" style="122" customWidth="1"/>
    <col min="12549" max="12549" width="12.28515625" style="122" customWidth="1"/>
    <col min="12550" max="12550" width="15.140625" style="122" customWidth="1"/>
    <col min="12551" max="12555" width="9.140625" style="122"/>
    <col min="12556" max="12556" width="5.85546875" style="122" customWidth="1"/>
    <col min="12557" max="12799" width="9.140625" style="122"/>
    <col min="12800" max="12800" width="5.7109375" style="122" customWidth="1"/>
    <col min="12801" max="12801" width="16.28515625" style="122" customWidth="1"/>
    <col min="12802" max="12802" width="6.42578125" style="122" customWidth="1"/>
    <col min="12803" max="12803" width="0" style="122" hidden="1" customWidth="1"/>
    <col min="12804" max="12804" width="21.5703125" style="122" customWidth="1"/>
    <col min="12805" max="12805" width="12.28515625" style="122" customWidth="1"/>
    <col min="12806" max="12806" width="15.140625" style="122" customWidth="1"/>
    <col min="12807" max="12811" width="9.140625" style="122"/>
    <col min="12812" max="12812" width="5.85546875" style="122" customWidth="1"/>
    <col min="12813" max="13055" width="9.140625" style="122"/>
    <col min="13056" max="13056" width="5.7109375" style="122" customWidth="1"/>
    <col min="13057" max="13057" width="16.28515625" style="122" customWidth="1"/>
    <col min="13058" max="13058" width="6.42578125" style="122" customWidth="1"/>
    <col min="13059" max="13059" width="0" style="122" hidden="1" customWidth="1"/>
    <col min="13060" max="13060" width="21.5703125" style="122" customWidth="1"/>
    <col min="13061" max="13061" width="12.28515625" style="122" customWidth="1"/>
    <col min="13062" max="13062" width="15.140625" style="122" customWidth="1"/>
    <col min="13063" max="13067" width="9.140625" style="122"/>
    <col min="13068" max="13068" width="5.85546875" style="122" customWidth="1"/>
    <col min="13069" max="13311" width="9.140625" style="122"/>
    <col min="13312" max="13312" width="5.7109375" style="122" customWidth="1"/>
    <col min="13313" max="13313" width="16.28515625" style="122" customWidth="1"/>
    <col min="13314" max="13314" width="6.42578125" style="122" customWidth="1"/>
    <col min="13315" max="13315" width="0" style="122" hidden="1" customWidth="1"/>
    <col min="13316" max="13316" width="21.5703125" style="122" customWidth="1"/>
    <col min="13317" max="13317" width="12.28515625" style="122" customWidth="1"/>
    <col min="13318" max="13318" width="15.140625" style="122" customWidth="1"/>
    <col min="13319" max="13323" width="9.140625" style="122"/>
    <col min="13324" max="13324" width="5.85546875" style="122" customWidth="1"/>
    <col min="13325" max="13567" width="9.140625" style="122"/>
    <col min="13568" max="13568" width="5.7109375" style="122" customWidth="1"/>
    <col min="13569" max="13569" width="16.28515625" style="122" customWidth="1"/>
    <col min="13570" max="13570" width="6.42578125" style="122" customWidth="1"/>
    <col min="13571" max="13571" width="0" style="122" hidden="1" customWidth="1"/>
    <col min="13572" max="13572" width="21.5703125" style="122" customWidth="1"/>
    <col min="13573" max="13573" width="12.28515625" style="122" customWidth="1"/>
    <col min="13574" max="13574" width="15.140625" style="122" customWidth="1"/>
    <col min="13575" max="13579" width="9.140625" style="122"/>
    <col min="13580" max="13580" width="5.85546875" style="122" customWidth="1"/>
    <col min="13581" max="13823" width="9.140625" style="122"/>
    <col min="13824" max="13824" width="5.7109375" style="122" customWidth="1"/>
    <col min="13825" max="13825" width="16.28515625" style="122" customWidth="1"/>
    <col min="13826" max="13826" width="6.42578125" style="122" customWidth="1"/>
    <col min="13827" max="13827" width="0" style="122" hidden="1" customWidth="1"/>
    <col min="13828" max="13828" width="21.5703125" style="122" customWidth="1"/>
    <col min="13829" max="13829" width="12.28515625" style="122" customWidth="1"/>
    <col min="13830" max="13830" width="15.140625" style="122" customWidth="1"/>
    <col min="13831" max="13835" width="9.140625" style="122"/>
    <col min="13836" max="13836" width="5.85546875" style="122" customWidth="1"/>
    <col min="13837" max="14079" width="9.140625" style="122"/>
    <col min="14080" max="14080" width="5.7109375" style="122" customWidth="1"/>
    <col min="14081" max="14081" width="16.28515625" style="122" customWidth="1"/>
    <col min="14082" max="14082" width="6.42578125" style="122" customWidth="1"/>
    <col min="14083" max="14083" width="0" style="122" hidden="1" customWidth="1"/>
    <col min="14084" max="14084" width="21.5703125" style="122" customWidth="1"/>
    <col min="14085" max="14085" width="12.28515625" style="122" customWidth="1"/>
    <col min="14086" max="14086" width="15.140625" style="122" customWidth="1"/>
    <col min="14087" max="14091" width="9.140625" style="122"/>
    <col min="14092" max="14092" width="5.85546875" style="122" customWidth="1"/>
    <col min="14093" max="14335" width="9.140625" style="122"/>
    <col min="14336" max="14336" width="5.7109375" style="122" customWidth="1"/>
    <col min="14337" max="14337" width="16.28515625" style="122" customWidth="1"/>
    <col min="14338" max="14338" width="6.42578125" style="122" customWidth="1"/>
    <col min="14339" max="14339" width="0" style="122" hidden="1" customWidth="1"/>
    <col min="14340" max="14340" width="21.5703125" style="122" customWidth="1"/>
    <col min="14341" max="14341" width="12.28515625" style="122" customWidth="1"/>
    <col min="14342" max="14342" width="15.140625" style="122" customWidth="1"/>
    <col min="14343" max="14347" width="9.140625" style="122"/>
    <col min="14348" max="14348" width="5.85546875" style="122" customWidth="1"/>
    <col min="14349" max="14591" width="9.140625" style="122"/>
    <col min="14592" max="14592" width="5.7109375" style="122" customWidth="1"/>
    <col min="14593" max="14593" width="16.28515625" style="122" customWidth="1"/>
    <col min="14594" max="14594" width="6.42578125" style="122" customWidth="1"/>
    <col min="14595" max="14595" width="0" style="122" hidden="1" customWidth="1"/>
    <col min="14596" max="14596" width="21.5703125" style="122" customWidth="1"/>
    <col min="14597" max="14597" width="12.28515625" style="122" customWidth="1"/>
    <col min="14598" max="14598" width="15.140625" style="122" customWidth="1"/>
    <col min="14599" max="14603" width="9.140625" style="122"/>
    <col min="14604" max="14604" width="5.85546875" style="122" customWidth="1"/>
    <col min="14605" max="14847" width="9.140625" style="122"/>
    <col min="14848" max="14848" width="5.7109375" style="122" customWidth="1"/>
    <col min="14849" max="14849" width="16.28515625" style="122" customWidth="1"/>
    <col min="14850" max="14850" width="6.42578125" style="122" customWidth="1"/>
    <col min="14851" max="14851" width="0" style="122" hidden="1" customWidth="1"/>
    <col min="14852" max="14852" width="21.5703125" style="122" customWidth="1"/>
    <col min="14853" max="14853" width="12.28515625" style="122" customWidth="1"/>
    <col min="14854" max="14854" width="15.140625" style="122" customWidth="1"/>
    <col min="14855" max="14859" width="9.140625" style="122"/>
    <col min="14860" max="14860" width="5.85546875" style="122" customWidth="1"/>
    <col min="14861" max="15103" width="9.140625" style="122"/>
    <col min="15104" max="15104" width="5.7109375" style="122" customWidth="1"/>
    <col min="15105" max="15105" width="16.28515625" style="122" customWidth="1"/>
    <col min="15106" max="15106" width="6.42578125" style="122" customWidth="1"/>
    <col min="15107" max="15107" width="0" style="122" hidden="1" customWidth="1"/>
    <col min="15108" max="15108" width="21.5703125" style="122" customWidth="1"/>
    <col min="15109" max="15109" width="12.28515625" style="122" customWidth="1"/>
    <col min="15110" max="15110" width="15.140625" style="122" customWidth="1"/>
    <col min="15111" max="15115" width="9.140625" style="122"/>
    <col min="15116" max="15116" width="5.85546875" style="122" customWidth="1"/>
    <col min="15117" max="15359" width="9.140625" style="122"/>
    <col min="15360" max="15360" width="5.7109375" style="122" customWidth="1"/>
    <col min="15361" max="15361" width="16.28515625" style="122" customWidth="1"/>
    <col min="15362" max="15362" width="6.42578125" style="122" customWidth="1"/>
    <col min="15363" max="15363" width="0" style="122" hidden="1" customWidth="1"/>
    <col min="15364" max="15364" width="21.5703125" style="122" customWidth="1"/>
    <col min="15365" max="15365" width="12.28515625" style="122" customWidth="1"/>
    <col min="15366" max="15366" width="15.140625" style="122" customWidth="1"/>
    <col min="15367" max="15371" width="9.140625" style="122"/>
    <col min="15372" max="15372" width="5.85546875" style="122" customWidth="1"/>
    <col min="15373" max="15615" width="9.140625" style="122"/>
    <col min="15616" max="15616" width="5.7109375" style="122" customWidth="1"/>
    <col min="15617" max="15617" width="16.28515625" style="122" customWidth="1"/>
    <col min="15618" max="15618" width="6.42578125" style="122" customWidth="1"/>
    <col min="15619" max="15619" width="0" style="122" hidden="1" customWidth="1"/>
    <col min="15620" max="15620" width="21.5703125" style="122" customWidth="1"/>
    <col min="15621" max="15621" width="12.28515625" style="122" customWidth="1"/>
    <col min="15622" max="15622" width="15.140625" style="122" customWidth="1"/>
    <col min="15623" max="15627" width="9.140625" style="122"/>
    <col min="15628" max="15628" width="5.85546875" style="122" customWidth="1"/>
    <col min="15629" max="15871" width="9.140625" style="122"/>
    <col min="15872" max="15872" width="5.7109375" style="122" customWidth="1"/>
    <col min="15873" max="15873" width="16.28515625" style="122" customWidth="1"/>
    <col min="15874" max="15874" width="6.42578125" style="122" customWidth="1"/>
    <col min="15875" max="15875" width="0" style="122" hidden="1" customWidth="1"/>
    <col min="15876" max="15876" width="21.5703125" style="122" customWidth="1"/>
    <col min="15877" max="15877" width="12.28515625" style="122" customWidth="1"/>
    <col min="15878" max="15878" width="15.140625" style="122" customWidth="1"/>
    <col min="15879" max="15883" width="9.140625" style="122"/>
    <col min="15884" max="15884" width="5.85546875" style="122" customWidth="1"/>
    <col min="15885" max="16127" width="9.140625" style="122"/>
    <col min="16128" max="16128" width="5.7109375" style="122" customWidth="1"/>
    <col min="16129" max="16129" width="16.28515625" style="122" customWidth="1"/>
    <col min="16130" max="16130" width="6.42578125" style="122" customWidth="1"/>
    <col min="16131" max="16131" width="0" style="122" hidden="1" customWidth="1"/>
    <col min="16132" max="16132" width="21.5703125" style="122" customWidth="1"/>
    <col min="16133" max="16133" width="12.28515625" style="122" customWidth="1"/>
    <col min="16134" max="16134" width="15.140625" style="122" customWidth="1"/>
    <col min="16135" max="16139" width="9.140625" style="122"/>
    <col min="16140" max="16140" width="5.85546875" style="122" customWidth="1"/>
    <col min="16141" max="16384" width="9.140625" style="122"/>
  </cols>
  <sheetData>
    <row r="1" spans="1:29" ht="36" customHeight="1">
      <c r="A1" s="319" t="s">
        <v>92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131"/>
      <c r="X1" s="132"/>
      <c r="Y1" s="132"/>
      <c r="Z1" s="132"/>
      <c r="AA1" s="132"/>
      <c r="AB1" s="132"/>
      <c r="AC1" s="132"/>
    </row>
    <row r="2" spans="1:29" ht="23.25" customHeight="1">
      <c r="A2" s="368" t="s">
        <v>23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119"/>
      <c r="X2" s="133"/>
      <c r="Y2" s="133"/>
      <c r="Z2" s="133"/>
      <c r="AA2" s="133"/>
      <c r="AB2" s="133"/>
      <c r="AC2" s="133"/>
    </row>
    <row r="3" spans="1:29" ht="27" customHeight="1">
      <c r="A3" s="346" t="s">
        <v>350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134"/>
      <c r="X3" s="134"/>
      <c r="Y3" s="134"/>
      <c r="Z3" s="134"/>
      <c r="AA3" s="135"/>
      <c r="AB3" s="214"/>
      <c r="AC3" s="117"/>
    </row>
    <row r="4" spans="1:29" s="187" customFormat="1" ht="36.75" customHeight="1">
      <c r="A4" s="213"/>
      <c r="B4" s="213"/>
      <c r="C4" s="206" t="s">
        <v>25</v>
      </c>
      <c r="D4" s="414" t="s">
        <v>370</v>
      </c>
      <c r="E4" s="414"/>
      <c r="F4" s="414"/>
      <c r="G4" s="414"/>
      <c r="H4" s="414"/>
      <c r="I4" s="414"/>
      <c r="J4" s="414"/>
      <c r="K4" s="414"/>
      <c r="L4" s="414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</row>
    <row r="5" spans="1:29" s="130" customFormat="1" ht="37.5" customHeight="1">
      <c r="A5" s="97" t="s">
        <v>71</v>
      </c>
      <c r="B5" s="98"/>
      <c r="C5" s="98"/>
      <c r="D5" s="98"/>
      <c r="E5" s="98"/>
      <c r="F5" s="139"/>
      <c r="G5" s="139"/>
      <c r="H5" s="139"/>
      <c r="I5" s="139"/>
      <c r="J5" s="139"/>
      <c r="K5" s="139"/>
      <c r="L5" s="139"/>
      <c r="M5" s="139"/>
      <c r="N5" s="100"/>
      <c r="O5" s="213"/>
      <c r="P5" s="139"/>
      <c r="Q5" s="139"/>
      <c r="R5" s="139"/>
      <c r="S5" s="139"/>
      <c r="T5" s="415">
        <v>43708</v>
      </c>
      <c r="U5" s="415"/>
      <c r="V5" s="101"/>
      <c r="W5" s="139"/>
      <c r="X5" s="139"/>
      <c r="Y5" s="101"/>
      <c r="Z5" s="139"/>
      <c r="AA5" s="139"/>
      <c r="AB5" s="101"/>
      <c r="AC5" s="213"/>
    </row>
    <row r="6" spans="1:29" ht="43.5" customHeight="1">
      <c r="A6" s="363" t="s">
        <v>27</v>
      </c>
      <c r="B6" s="361" t="s">
        <v>29</v>
      </c>
      <c r="C6" s="362" t="s">
        <v>266</v>
      </c>
      <c r="D6" s="362"/>
      <c r="E6" s="362" t="s">
        <v>1</v>
      </c>
      <c r="F6" s="379" t="s">
        <v>2</v>
      </c>
      <c r="G6" s="362" t="s">
        <v>267</v>
      </c>
      <c r="H6" s="380" t="s">
        <v>3</v>
      </c>
      <c r="I6" s="380" t="s">
        <v>268</v>
      </c>
      <c r="J6" s="381" t="s">
        <v>269</v>
      </c>
      <c r="K6" s="381" t="s">
        <v>270</v>
      </c>
      <c r="L6" s="402" t="s">
        <v>271</v>
      </c>
      <c r="M6" s="429" t="s">
        <v>290</v>
      </c>
      <c r="N6" s="430" t="s">
        <v>291</v>
      </c>
      <c r="O6" s="429" t="s">
        <v>292</v>
      </c>
      <c r="P6" s="430" t="s">
        <v>364</v>
      </c>
      <c r="Q6" s="430" t="s">
        <v>365</v>
      </c>
      <c r="R6" s="358" t="s">
        <v>63</v>
      </c>
      <c r="S6" s="410" t="s">
        <v>335</v>
      </c>
      <c r="T6" s="411"/>
      <c r="U6" s="260" t="s">
        <v>300</v>
      </c>
      <c r="V6" s="412" t="s">
        <v>36</v>
      </c>
      <c r="W6" s="385" t="s">
        <v>72</v>
      </c>
    </row>
    <row r="7" spans="1:29" ht="25.5" customHeight="1">
      <c r="A7" s="363"/>
      <c r="B7" s="361"/>
      <c r="C7" s="362"/>
      <c r="D7" s="362"/>
      <c r="E7" s="362"/>
      <c r="F7" s="379"/>
      <c r="G7" s="362"/>
      <c r="H7" s="380"/>
      <c r="I7" s="380"/>
      <c r="J7" s="381"/>
      <c r="K7" s="381"/>
      <c r="L7" s="402"/>
      <c r="M7" s="429"/>
      <c r="N7" s="430"/>
      <c r="O7" s="429"/>
      <c r="P7" s="430"/>
      <c r="Q7" s="430"/>
      <c r="R7" s="358"/>
      <c r="S7" s="260" t="s">
        <v>35</v>
      </c>
      <c r="T7" s="260" t="s">
        <v>36</v>
      </c>
      <c r="U7" s="260" t="s">
        <v>36</v>
      </c>
      <c r="V7" s="413"/>
      <c r="W7" s="403"/>
    </row>
    <row r="8" spans="1:29" ht="68.25" customHeight="1">
      <c r="A8" s="129">
        <v>1</v>
      </c>
      <c r="B8" s="62">
        <v>12</v>
      </c>
      <c r="C8" s="63" t="s">
        <v>226</v>
      </c>
      <c r="D8" s="65" t="s">
        <v>227</v>
      </c>
      <c r="E8" s="64">
        <v>10150898</v>
      </c>
      <c r="F8" s="62" t="s">
        <v>4</v>
      </c>
      <c r="G8" s="65" t="s">
        <v>228</v>
      </c>
      <c r="H8" s="64" t="s">
        <v>229</v>
      </c>
      <c r="I8" s="66" t="s">
        <v>230</v>
      </c>
      <c r="J8" s="67" t="s">
        <v>231</v>
      </c>
      <c r="K8" s="67" t="s">
        <v>8</v>
      </c>
      <c r="L8" s="67" t="s">
        <v>232</v>
      </c>
      <c r="M8" s="184">
        <v>7</v>
      </c>
      <c r="N8" s="184">
        <v>7.4</v>
      </c>
      <c r="O8" s="185">
        <v>7.3</v>
      </c>
      <c r="P8" s="186">
        <v>6.6</v>
      </c>
      <c r="Q8" s="186">
        <v>7.2</v>
      </c>
      <c r="R8" s="125">
        <v>1</v>
      </c>
      <c r="S8" s="137">
        <f t="shared" ref="S8:S9" si="0">Q8+P8+O8+N8+M8</f>
        <v>35.5</v>
      </c>
      <c r="T8" s="124">
        <f>(S8/5)*10</f>
        <v>71</v>
      </c>
      <c r="U8" s="124">
        <v>63.856999999999999</v>
      </c>
      <c r="V8" s="211">
        <v>66.929000000000002</v>
      </c>
      <c r="W8" s="193">
        <v>198</v>
      </c>
    </row>
    <row r="9" spans="1:29" ht="68.25" customHeight="1">
      <c r="A9" s="129">
        <v>2</v>
      </c>
      <c r="B9" s="62">
        <v>19</v>
      </c>
      <c r="C9" s="63" t="s">
        <v>140</v>
      </c>
      <c r="D9" s="65" t="s">
        <v>141</v>
      </c>
      <c r="E9" s="64">
        <v>10003439</v>
      </c>
      <c r="F9" s="62" t="s">
        <v>4</v>
      </c>
      <c r="G9" s="65" t="s">
        <v>222</v>
      </c>
      <c r="H9" s="64" t="s">
        <v>223</v>
      </c>
      <c r="I9" s="66" t="s">
        <v>144</v>
      </c>
      <c r="J9" s="67" t="s">
        <v>224</v>
      </c>
      <c r="K9" s="67" t="s">
        <v>6</v>
      </c>
      <c r="L9" s="67" t="s">
        <v>225</v>
      </c>
      <c r="M9" s="128">
        <v>7.5</v>
      </c>
      <c r="N9" s="128">
        <v>6.8</v>
      </c>
      <c r="O9" s="127">
        <v>7</v>
      </c>
      <c r="P9" s="126">
        <v>5.8</v>
      </c>
      <c r="Q9" s="126">
        <v>6.2</v>
      </c>
      <c r="R9" s="125"/>
      <c r="S9" s="137">
        <f t="shared" si="0"/>
        <v>33.299999999999997</v>
      </c>
      <c r="T9" s="124">
        <f t="shared" ref="T9" si="1">(S9/5)*10</f>
        <v>66.599999999999994</v>
      </c>
      <c r="U9" s="124">
        <v>60.429000000000002</v>
      </c>
      <c r="V9" s="211">
        <f t="shared" ref="V9" si="2">(U9+T9)/2</f>
        <v>63.514499999999998</v>
      </c>
      <c r="W9" s="193">
        <v>150</v>
      </c>
    </row>
    <row r="10" spans="1:29" s="207" customFormat="1" ht="39.75" customHeight="1">
      <c r="B10" s="208"/>
      <c r="C10" s="209" t="s">
        <v>37</v>
      </c>
      <c r="D10" s="209"/>
      <c r="E10" s="209"/>
      <c r="F10" s="209"/>
      <c r="G10" s="210" t="s">
        <v>371</v>
      </c>
      <c r="J10" s="210"/>
      <c r="K10" s="210"/>
      <c r="L10" s="210"/>
      <c r="M10" s="210"/>
      <c r="N10" s="210"/>
      <c r="O10" s="210"/>
      <c r="P10" s="210"/>
      <c r="Q10" s="210"/>
    </row>
  </sheetData>
  <sheetProtection selectLockedCells="1" selectUnlockedCells="1"/>
  <mergeCells count="25">
    <mergeCell ref="S6:T6"/>
    <mergeCell ref="V6:V7"/>
    <mergeCell ref="W6:W7"/>
    <mergeCell ref="M6:M7"/>
    <mergeCell ref="N6:N7"/>
    <mergeCell ref="O6:O7"/>
    <mergeCell ref="P6:P7"/>
    <mergeCell ref="Q6:Q7"/>
    <mergeCell ref="R6:R7"/>
    <mergeCell ref="L6:L7"/>
    <mergeCell ref="A1:V1"/>
    <mergeCell ref="A2:V2"/>
    <mergeCell ref="A3:V3"/>
    <mergeCell ref="D4:L4"/>
    <mergeCell ref="T5:U5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</mergeCells>
  <printOptions horizontalCentered="1"/>
  <pageMargins left="0" right="0" top="0.74803149606299213" bottom="0" header="1.1023622047244095" footer="0"/>
  <pageSetup paperSize="9" scale="77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P26"/>
  <sheetViews>
    <sheetView view="pageBreakPreview" topLeftCell="A19" zoomScaleNormal="70" zoomScaleSheetLayoutView="100" workbookViewId="0">
      <selection activeCell="E23" sqref="E23:M23"/>
    </sheetView>
  </sheetViews>
  <sheetFormatPr defaultRowHeight="12.75"/>
  <cols>
    <col min="1" max="1" width="5.42578125" style="6" customWidth="1"/>
    <col min="2" max="2" width="7.85546875" style="6" customWidth="1"/>
    <col min="3" max="3" width="5" style="6" customWidth="1"/>
    <col min="4" max="4" width="10.7109375" style="6" customWidth="1"/>
    <col min="5" max="5" width="16" style="6" customWidth="1"/>
    <col min="6" max="6" width="9.7109375" style="6" hidden="1" customWidth="1"/>
    <col min="7" max="7" width="5.140625" style="6" customWidth="1"/>
    <col min="8" max="8" width="15.85546875" style="6" customWidth="1"/>
    <col min="9" max="9" width="10.85546875" style="6" hidden="1" customWidth="1"/>
    <col min="10" max="10" width="14.140625" style="6" customWidth="1"/>
    <col min="11" max="11" width="9.28515625" style="6" customWidth="1"/>
    <col min="12" max="12" width="10.42578125" style="6" customWidth="1"/>
    <col min="13" max="13" width="6.42578125" style="6" customWidth="1"/>
    <col min="14" max="16384" width="9.140625" style="6"/>
  </cols>
  <sheetData>
    <row r="1" spans="1:14" s="13" customFormat="1" ht="31.5" customHeight="1">
      <c r="A1" s="320" t="s">
        <v>92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4" s="13" customFormat="1" ht="21" customHeight="1">
      <c r="A2" s="321" t="s">
        <v>60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4" s="15" customFormat="1" ht="24" customHeight="1">
      <c r="A3" s="322" t="s">
        <v>305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14" s="13" customFormat="1" ht="15" customHeight="1">
      <c r="D4" s="17"/>
      <c r="E4" s="341"/>
      <c r="F4" s="341"/>
      <c r="G4" s="341"/>
      <c r="H4" s="341"/>
      <c r="I4" s="341"/>
      <c r="J4" s="341"/>
      <c r="K4" s="341"/>
      <c r="L4" s="341"/>
      <c r="M4" s="341"/>
      <c r="N4" s="16"/>
    </row>
    <row r="5" spans="1:14" s="17" customFormat="1" ht="18.75" customHeight="1">
      <c r="E5" s="343"/>
      <c r="F5" s="343"/>
      <c r="G5" s="343"/>
      <c r="H5" s="343"/>
      <c r="I5" s="343"/>
      <c r="J5" s="343"/>
      <c r="K5" s="18"/>
      <c r="L5" s="18"/>
      <c r="M5" s="18"/>
      <c r="N5" s="19"/>
    </row>
    <row r="6" spans="1:14" s="16" customFormat="1" ht="27.75" customHeight="1">
      <c r="A6" s="55" t="s">
        <v>26</v>
      </c>
      <c r="B6" s="55"/>
      <c r="C6" s="56"/>
      <c r="D6" s="56"/>
      <c r="E6" s="56"/>
      <c r="F6" s="56"/>
      <c r="G6" s="57"/>
      <c r="H6" s="57"/>
      <c r="I6" s="57"/>
      <c r="J6" s="58"/>
      <c r="K6" s="59" t="s">
        <v>100</v>
      </c>
      <c r="L6" s="57"/>
      <c r="M6" s="57"/>
    </row>
    <row r="7" spans="1:14" s="13" customFormat="1" ht="41.25" customHeight="1">
      <c r="A7" s="338" t="s">
        <v>0</v>
      </c>
      <c r="B7" s="338" t="s">
        <v>28</v>
      </c>
      <c r="C7" s="339" t="s">
        <v>29</v>
      </c>
      <c r="D7" s="333" t="s">
        <v>93</v>
      </c>
      <c r="E7" s="333"/>
      <c r="F7" s="333" t="s">
        <v>1</v>
      </c>
      <c r="G7" s="334" t="s">
        <v>2</v>
      </c>
      <c r="H7" s="333" t="s">
        <v>94</v>
      </c>
      <c r="I7" s="336" t="s">
        <v>3</v>
      </c>
      <c r="J7" s="336" t="s">
        <v>95</v>
      </c>
      <c r="K7" s="337" t="s">
        <v>96</v>
      </c>
      <c r="L7" s="337" t="s">
        <v>97</v>
      </c>
      <c r="M7" s="337" t="s">
        <v>98</v>
      </c>
      <c r="N7" s="323" t="s">
        <v>99</v>
      </c>
    </row>
    <row r="8" spans="1:14" s="13" customFormat="1" ht="41.25" customHeight="1">
      <c r="A8" s="338"/>
      <c r="B8" s="338"/>
      <c r="C8" s="339"/>
      <c r="D8" s="333"/>
      <c r="E8" s="333"/>
      <c r="F8" s="333"/>
      <c r="G8" s="334"/>
      <c r="H8" s="333"/>
      <c r="I8" s="336"/>
      <c r="J8" s="336"/>
      <c r="K8" s="337"/>
      <c r="L8" s="337"/>
      <c r="M8" s="337"/>
      <c r="N8" s="324"/>
    </row>
    <row r="9" spans="1:14" s="13" customFormat="1" ht="19.5" customHeight="1">
      <c r="A9" s="342" t="s">
        <v>295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13" customFormat="1" ht="15" customHeight="1">
      <c r="A10" s="164"/>
      <c r="B10" s="164"/>
      <c r="C10" s="164"/>
      <c r="D10" s="165" t="s">
        <v>25</v>
      </c>
      <c r="E10" s="340" t="s">
        <v>301</v>
      </c>
      <c r="F10" s="340"/>
      <c r="G10" s="340"/>
      <c r="H10" s="340"/>
      <c r="I10" s="340"/>
      <c r="J10" s="340"/>
      <c r="K10" s="340"/>
      <c r="L10" s="340"/>
      <c r="M10" s="340"/>
      <c r="N10" s="164"/>
    </row>
    <row r="11" spans="1:14" s="16" customFormat="1" ht="45.75" customHeight="1">
      <c r="A11" s="148">
        <v>1</v>
      </c>
      <c r="B11" s="161">
        <v>0.61458333333333337</v>
      </c>
      <c r="C11" s="62">
        <v>13</v>
      </c>
      <c r="D11" s="63" t="s">
        <v>226</v>
      </c>
      <c r="E11" s="65" t="s">
        <v>227</v>
      </c>
      <c r="F11" s="64">
        <v>10150898</v>
      </c>
      <c r="G11" s="62" t="s">
        <v>4</v>
      </c>
      <c r="H11" s="65" t="s">
        <v>233</v>
      </c>
      <c r="I11" s="64" t="s">
        <v>234</v>
      </c>
      <c r="J11" s="66" t="s">
        <v>230</v>
      </c>
      <c r="K11" s="67" t="s">
        <v>14</v>
      </c>
      <c r="L11" s="67" t="s">
        <v>8</v>
      </c>
      <c r="M11" s="67" t="s">
        <v>235</v>
      </c>
      <c r="N11" s="70" t="s">
        <v>18</v>
      </c>
    </row>
    <row r="12" spans="1:14" s="13" customFormat="1" ht="22.5" customHeight="1">
      <c r="A12" s="342" t="s">
        <v>294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s="13" customFormat="1" ht="15" customHeight="1">
      <c r="A13" s="164"/>
      <c r="B13" s="164"/>
      <c r="C13" s="164"/>
      <c r="D13" s="165" t="s">
        <v>25</v>
      </c>
      <c r="E13" s="340" t="s">
        <v>293</v>
      </c>
      <c r="F13" s="340"/>
      <c r="G13" s="340"/>
      <c r="H13" s="340"/>
      <c r="I13" s="340"/>
      <c r="J13" s="340"/>
      <c r="K13" s="340"/>
      <c r="L13" s="340"/>
      <c r="M13" s="340"/>
      <c r="N13" s="164"/>
    </row>
    <row r="14" spans="1:14" s="16" customFormat="1" ht="45.75" customHeight="1">
      <c r="A14" s="148">
        <v>1</v>
      </c>
      <c r="B14" s="161">
        <v>0.625</v>
      </c>
      <c r="C14" s="62">
        <v>9</v>
      </c>
      <c r="D14" s="63" t="s">
        <v>128</v>
      </c>
      <c r="E14" s="63" t="s">
        <v>129</v>
      </c>
      <c r="F14" s="64">
        <v>10140758</v>
      </c>
      <c r="G14" s="62" t="s">
        <v>4</v>
      </c>
      <c r="H14" s="65" t="s">
        <v>240</v>
      </c>
      <c r="I14" s="64" t="s">
        <v>241</v>
      </c>
      <c r="J14" s="66" t="s">
        <v>132</v>
      </c>
      <c r="K14" s="67" t="s">
        <v>69</v>
      </c>
      <c r="L14" s="67" t="s">
        <v>6</v>
      </c>
      <c r="M14" s="67" t="s">
        <v>221</v>
      </c>
      <c r="N14" s="67" t="s">
        <v>5</v>
      </c>
    </row>
    <row r="15" spans="1:14" s="16" customFormat="1" ht="45.75" customHeight="1">
      <c r="A15" s="148">
        <v>2</v>
      </c>
      <c r="B15" s="161">
        <v>0.63194444444444442</v>
      </c>
      <c r="C15" s="62">
        <v>35</v>
      </c>
      <c r="D15" s="63" t="s">
        <v>265</v>
      </c>
      <c r="E15" s="63" t="s">
        <v>249</v>
      </c>
      <c r="F15" s="64">
        <v>10044428</v>
      </c>
      <c r="G15" s="62" t="s">
        <v>9</v>
      </c>
      <c r="H15" s="65" t="s">
        <v>250</v>
      </c>
      <c r="I15" s="64" t="s">
        <v>251</v>
      </c>
      <c r="J15" s="66" t="s">
        <v>308</v>
      </c>
      <c r="K15" s="67" t="s">
        <v>252</v>
      </c>
      <c r="L15" s="67" t="s">
        <v>79</v>
      </c>
      <c r="M15" s="67" t="s">
        <v>253</v>
      </c>
      <c r="N15" s="67" t="s">
        <v>5</v>
      </c>
    </row>
    <row r="16" spans="1:14" s="16" customFormat="1" ht="45.75" customHeight="1">
      <c r="A16" s="148">
        <v>3</v>
      </c>
      <c r="B16" s="161">
        <v>0.63888888888888895</v>
      </c>
      <c r="C16" s="62">
        <v>8</v>
      </c>
      <c r="D16" s="63" t="s">
        <v>217</v>
      </c>
      <c r="E16" s="63" t="s">
        <v>218</v>
      </c>
      <c r="F16" s="64">
        <v>10102074</v>
      </c>
      <c r="G16" s="62" t="s">
        <v>9</v>
      </c>
      <c r="H16" s="65" t="s">
        <v>219</v>
      </c>
      <c r="I16" s="64" t="s">
        <v>220</v>
      </c>
      <c r="J16" s="66" t="s">
        <v>132</v>
      </c>
      <c r="K16" s="67" t="s">
        <v>69</v>
      </c>
      <c r="L16" s="67" t="s">
        <v>6</v>
      </c>
      <c r="M16" s="67" t="s">
        <v>221</v>
      </c>
      <c r="N16" s="67" t="s">
        <v>5</v>
      </c>
    </row>
    <row r="17" spans="1:16" s="16" customFormat="1" ht="45.75" customHeight="1">
      <c r="A17" s="148">
        <v>4</v>
      </c>
      <c r="B17" s="161">
        <v>0.64583333333333304</v>
      </c>
      <c r="C17" s="62">
        <v>17</v>
      </c>
      <c r="D17" s="63" t="s">
        <v>148</v>
      </c>
      <c r="E17" s="63" t="s">
        <v>257</v>
      </c>
      <c r="F17" s="64">
        <v>10060972</v>
      </c>
      <c r="G17" s="62" t="s">
        <v>4</v>
      </c>
      <c r="H17" s="65" t="s">
        <v>258</v>
      </c>
      <c r="I17" s="64" t="s">
        <v>259</v>
      </c>
      <c r="J17" s="66" t="s">
        <v>59</v>
      </c>
      <c r="K17" s="67" t="s">
        <v>53</v>
      </c>
      <c r="L17" s="67" t="s">
        <v>65</v>
      </c>
      <c r="M17" s="75" t="s">
        <v>244</v>
      </c>
      <c r="N17" s="67" t="s">
        <v>5</v>
      </c>
    </row>
    <row r="18" spans="1:16" s="16" customFormat="1" ht="45.75" customHeight="1">
      <c r="A18" s="148">
        <v>5</v>
      </c>
      <c r="B18" s="161">
        <v>0.65277777777777801</v>
      </c>
      <c r="C18" s="62">
        <v>6</v>
      </c>
      <c r="D18" s="63" t="s">
        <v>245</v>
      </c>
      <c r="E18" s="63" t="s">
        <v>246</v>
      </c>
      <c r="F18" s="64">
        <v>10176674</v>
      </c>
      <c r="G18" s="62" t="s">
        <v>4</v>
      </c>
      <c r="H18" s="65" t="s">
        <v>247</v>
      </c>
      <c r="I18" s="64" t="s">
        <v>248</v>
      </c>
      <c r="J18" s="66" t="s">
        <v>78</v>
      </c>
      <c r="K18" s="67" t="s">
        <v>14</v>
      </c>
      <c r="L18" s="67" t="s">
        <v>8</v>
      </c>
      <c r="M18" s="67" t="s">
        <v>244</v>
      </c>
      <c r="N18" s="70" t="s">
        <v>18</v>
      </c>
    </row>
    <row r="19" spans="1:16" s="16" customFormat="1" ht="45.75" customHeight="1">
      <c r="A19" s="148">
        <v>6</v>
      </c>
      <c r="B19" s="161">
        <v>0.65972222222222199</v>
      </c>
      <c r="C19" s="62">
        <v>31</v>
      </c>
      <c r="D19" s="63" t="s">
        <v>236</v>
      </c>
      <c r="E19" s="63" t="s">
        <v>165</v>
      </c>
      <c r="F19" s="64">
        <v>10118949</v>
      </c>
      <c r="G19" s="62" t="s">
        <v>4</v>
      </c>
      <c r="H19" s="65" t="s">
        <v>237</v>
      </c>
      <c r="I19" s="64" t="s">
        <v>238</v>
      </c>
      <c r="J19" s="66" t="s">
        <v>239</v>
      </c>
      <c r="K19" s="67" t="s">
        <v>14</v>
      </c>
      <c r="L19" s="67" t="s">
        <v>6</v>
      </c>
      <c r="M19" s="67" t="s">
        <v>221</v>
      </c>
      <c r="N19" s="67" t="s">
        <v>5</v>
      </c>
      <c r="O19" s="40"/>
      <c r="P19" s="40">
        <v>5</v>
      </c>
    </row>
    <row r="20" spans="1:16" s="16" customFormat="1" ht="45.75" customHeight="1">
      <c r="A20" s="148">
        <v>7</v>
      </c>
      <c r="B20" s="161">
        <v>0.66666666666666696</v>
      </c>
      <c r="C20" s="62">
        <v>10</v>
      </c>
      <c r="D20" s="63" t="s">
        <v>128</v>
      </c>
      <c r="E20" s="63" t="s">
        <v>129</v>
      </c>
      <c r="F20" s="64">
        <v>10140758</v>
      </c>
      <c r="G20" s="62" t="s">
        <v>4</v>
      </c>
      <c r="H20" s="65" t="s">
        <v>242</v>
      </c>
      <c r="I20" s="64" t="s">
        <v>243</v>
      </c>
      <c r="J20" s="66" t="s">
        <v>132</v>
      </c>
      <c r="K20" s="67" t="s">
        <v>14</v>
      </c>
      <c r="L20" s="67" t="s">
        <v>8</v>
      </c>
      <c r="M20" s="75" t="s">
        <v>244</v>
      </c>
      <c r="N20" s="67" t="s">
        <v>5</v>
      </c>
    </row>
    <row r="21" spans="1:16" s="40" customFormat="1" ht="45.75" customHeight="1">
      <c r="A21" s="148">
        <v>8</v>
      </c>
      <c r="B21" s="161">
        <v>0.67361111111111105</v>
      </c>
      <c r="C21" s="62">
        <v>5</v>
      </c>
      <c r="D21" s="63" t="s">
        <v>265</v>
      </c>
      <c r="E21" s="63" t="s">
        <v>249</v>
      </c>
      <c r="F21" s="64">
        <v>10044428</v>
      </c>
      <c r="G21" s="62" t="s">
        <v>9</v>
      </c>
      <c r="H21" s="65" t="s">
        <v>254</v>
      </c>
      <c r="I21" s="64" t="s">
        <v>255</v>
      </c>
      <c r="J21" s="66" t="s">
        <v>308</v>
      </c>
      <c r="K21" s="67" t="s">
        <v>256</v>
      </c>
      <c r="L21" s="67" t="s">
        <v>8</v>
      </c>
      <c r="M21" s="67" t="s">
        <v>244</v>
      </c>
      <c r="N21" s="67" t="s">
        <v>5</v>
      </c>
      <c r="O21" s="16"/>
      <c r="P21" s="16"/>
    </row>
    <row r="22" spans="1:16" s="13" customFormat="1" ht="22.5" customHeight="1">
      <c r="A22" s="342" t="s">
        <v>296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6" s="13" customFormat="1" ht="15" customHeight="1">
      <c r="A23" s="164"/>
      <c r="B23" s="164"/>
      <c r="C23" s="164"/>
      <c r="D23" s="165" t="s">
        <v>25</v>
      </c>
      <c r="E23" s="340" t="s">
        <v>302</v>
      </c>
      <c r="F23" s="340"/>
      <c r="G23" s="340"/>
      <c r="H23" s="340"/>
      <c r="I23" s="340"/>
      <c r="J23" s="340"/>
      <c r="K23" s="340"/>
      <c r="L23" s="340"/>
      <c r="M23" s="340"/>
      <c r="N23" s="164"/>
    </row>
    <row r="24" spans="1:16" s="16" customFormat="1" ht="45.75" customHeight="1">
      <c r="A24" s="148">
        <v>1</v>
      </c>
      <c r="B24" s="161">
        <v>0.69097222222222221</v>
      </c>
      <c r="C24" s="62">
        <v>12</v>
      </c>
      <c r="D24" s="63" t="s">
        <v>226</v>
      </c>
      <c r="E24" s="65" t="s">
        <v>227</v>
      </c>
      <c r="F24" s="64">
        <v>10150898</v>
      </c>
      <c r="G24" s="62" t="s">
        <v>4</v>
      </c>
      <c r="H24" s="65" t="s">
        <v>228</v>
      </c>
      <c r="I24" s="64" t="s">
        <v>229</v>
      </c>
      <c r="J24" s="66" t="s">
        <v>230</v>
      </c>
      <c r="K24" s="67" t="s">
        <v>231</v>
      </c>
      <c r="L24" s="67" t="s">
        <v>8</v>
      </c>
      <c r="M24" s="67" t="s">
        <v>232</v>
      </c>
      <c r="N24" s="67" t="s">
        <v>5</v>
      </c>
    </row>
    <row r="25" spans="1:16" s="40" customFormat="1" ht="45.75" customHeight="1">
      <c r="A25" s="148">
        <v>2</v>
      </c>
      <c r="B25" s="161">
        <v>0.69791666666666663</v>
      </c>
      <c r="C25" s="62">
        <v>19</v>
      </c>
      <c r="D25" s="63" t="s">
        <v>140</v>
      </c>
      <c r="E25" s="65" t="s">
        <v>141</v>
      </c>
      <c r="F25" s="64">
        <v>10003439</v>
      </c>
      <c r="G25" s="62" t="s">
        <v>4</v>
      </c>
      <c r="H25" s="65" t="s">
        <v>222</v>
      </c>
      <c r="I25" s="64" t="s">
        <v>223</v>
      </c>
      <c r="J25" s="66" t="s">
        <v>144</v>
      </c>
      <c r="K25" s="67" t="s">
        <v>224</v>
      </c>
      <c r="L25" s="67" t="s">
        <v>6</v>
      </c>
      <c r="M25" s="67" t="s">
        <v>225</v>
      </c>
      <c r="N25" s="67" t="s">
        <v>7</v>
      </c>
    </row>
    <row r="26" spans="1:16" s="7" customForma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sheetProtection selectLockedCells="1" selectUnlockedCells="1"/>
  <sortState ref="A14:Q21">
    <sortCondition ref="A14:A21"/>
  </sortState>
  <mergeCells count="24">
    <mergeCell ref="N7:N8"/>
    <mergeCell ref="A12:N12"/>
    <mergeCell ref="I7:I8"/>
    <mergeCell ref="J7:J8"/>
    <mergeCell ref="E13:M13"/>
    <mergeCell ref="K7:K8"/>
    <mergeCell ref="L7:L8"/>
    <mergeCell ref="M7:M8"/>
    <mergeCell ref="E23:M23"/>
    <mergeCell ref="A1:M1"/>
    <mergeCell ref="A2:M2"/>
    <mergeCell ref="A3:M3"/>
    <mergeCell ref="E10:M10"/>
    <mergeCell ref="E4:M4"/>
    <mergeCell ref="A9:N9"/>
    <mergeCell ref="A22:N22"/>
    <mergeCell ref="E5:J5"/>
    <mergeCell ref="A7:A8"/>
    <mergeCell ref="B7:B8"/>
    <mergeCell ref="C7:C8"/>
    <mergeCell ref="D7:E8"/>
    <mergeCell ref="F7:F8"/>
    <mergeCell ref="G7:G8"/>
    <mergeCell ref="H7:H8"/>
  </mergeCells>
  <printOptions horizontalCentered="1"/>
  <pageMargins left="0.15748031496062992" right="0.15748031496062992" top="0.35433070866141736" bottom="0.15748031496062992" header="0.27559055118110237" footer="0.23622047244094491"/>
  <pageSetup paperSize="9" scale="87" firstPageNumber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O15"/>
  <sheetViews>
    <sheetView view="pageBreakPreview" topLeftCell="A10" zoomScaleNormal="70" zoomScaleSheetLayoutView="100" workbookViewId="0">
      <selection activeCell="E11" activeCellId="1" sqref="C11:C14 E11:O14"/>
    </sheetView>
  </sheetViews>
  <sheetFormatPr defaultRowHeight="12.75"/>
  <cols>
    <col min="1" max="1" width="5.42578125" style="6" customWidth="1"/>
    <col min="2" max="2" width="7.85546875" style="6" customWidth="1"/>
    <col min="3" max="3" width="5" style="6" customWidth="1"/>
    <col min="4" max="4" width="5" style="6" hidden="1" customWidth="1"/>
    <col min="5" max="5" width="10.7109375" style="6" customWidth="1"/>
    <col min="6" max="6" width="16" style="6" customWidth="1"/>
    <col min="7" max="7" width="9.7109375" style="6" hidden="1" customWidth="1"/>
    <col min="8" max="8" width="5.140625" style="6" customWidth="1"/>
    <col min="9" max="9" width="19.28515625" style="6" customWidth="1"/>
    <col min="10" max="10" width="10.85546875" style="6" hidden="1" customWidth="1"/>
    <col min="11" max="11" width="12.28515625" style="6" customWidth="1"/>
    <col min="12" max="12" width="9.28515625" style="6" customWidth="1"/>
    <col min="13" max="13" width="10.42578125" style="6" customWidth="1"/>
    <col min="14" max="14" width="6.42578125" style="6" customWidth="1"/>
    <col min="15" max="16384" width="9.140625" style="6"/>
  </cols>
  <sheetData>
    <row r="1" spans="1:15" s="13" customFormat="1" ht="31.5" customHeight="1">
      <c r="A1" s="320" t="s">
        <v>92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5" s="13" customFormat="1" ht="21" customHeight="1">
      <c r="A2" s="321" t="s">
        <v>60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</row>
    <row r="3" spans="1:15" s="15" customFormat="1" ht="24" customHeight="1">
      <c r="A3" s="322" t="s">
        <v>262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</row>
    <row r="4" spans="1:15" s="15" customFormat="1" ht="24" customHeight="1">
      <c r="A4" s="346" t="s">
        <v>263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15" s="13" customFormat="1" ht="15" customHeight="1">
      <c r="E5" s="54" t="s">
        <v>25</v>
      </c>
      <c r="F5" s="344" t="s">
        <v>276</v>
      </c>
      <c r="G5" s="344"/>
      <c r="H5" s="344"/>
      <c r="I5" s="344"/>
      <c r="J5" s="344"/>
      <c r="K5" s="344"/>
      <c r="L5" s="344"/>
      <c r="M5" s="344"/>
      <c r="N5" s="344"/>
      <c r="O5" s="16"/>
    </row>
    <row r="6" spans="1:15" s="13" customFormat="1" ht="15" customHeight="1">
      <c r="E6" s="17"/>
      <c r="F6" s="344" t="s">
        <v>275</v>
      </c>
      <c r="G6" s="344"/>
      <c r="H6" s="344"/>
      <c r="I6" s="344"/>
      <c r="J6" s="344"/>
      <c r="K6" s="344"/>
      <c r="L6" s="344"/>
      <c r="M6" s="344"/>
      <c r="N6" s="344"/>
      <c r="O6" s="16"/>
    </row>
    <row r="7" spans="1:15" s="17" customFormat="1" ht="18.75" customHeight="1">
      <c r="F7" s="354" t="s">
        <v>274</v>
      </c>
      <c r="G7" s="354"/>
      <c r="H7" s="354"/>
      <c r="I7" s="354"/>
      <c r="J7" s="354"/>
      <c r="K7" s="354"/>
      <c r="L7" s="110"/>
      <c r="M7" s="110"/>
      <c r="N7" s="110"/>
      <c r="O7" s="19"/>
    </row>
    <row r="8" spans="1:15" s="16" customFormat="1" ht="27.75" customHeight="1">
      <c r="A8" s="55" t="s">
        <v>26</v>
      </c>
      <c r="B8" s="55"/>
      <c r="C8" s="56"/>
      <c r="D8" s="56"/>
      <c r="E8" s="56"/>
      <c r="F8" s="56"/>
      <c r="G8" s="56"/>
      <c r="H8" s="57"/>
      <c r="I8" s="57"/>
      <c r="J8" s="57"/>
      <c r="K8" s="58"/>
      <c r="L8" s="59" t="s">
        <v>100</v>
      </c>
      <c r="M8" s="57"/>
      <c r="N8" s="57"/>
    </row>
    <row r="9" spans="1:15" s="13" customFormat="1" ht="41.25" customHeight="1">
      <c r="A9" s="330" t="s">
        <v>0</v>
      </c>
      <c r="B9" s="330" t="s">
        <v>28</v>
      </c>
      <c r="C9" s="331" t="s">
        <v>29</v>
      </c>
      <c r="D9" s="20"/>
      <c r="E9" s="328" t="s">
        <v>93</v>
      </c>
      <c r="F9" s="328"/>
      <c r="G9" s="328" t="s">
        <v>1</v>
      </c>
      <c r="H9" s="332" t="s">
        <v>2</v>
      </c>
      <c r="I9" s="328" t="s">
        <v>94</v>
      </c>
      <c r="J9" s="329" t="s">
        <v>3</v>
      </c>
      <c r="K9" s="329" t="s">
        <v>95</v>
      </c>
      <c r="L9" s="325" t="s">
        <v>96</v>
      </c>
      <c r="M9" s="325" t="s">
        <v>97</v>
      </c>
      <c r="N9" s="326" t="s">
        <v>98</v>
      </c>
      <c r="O9" s="323" t="s">
        <v>99</v>
      </c>
    </row>
    <row r="10" spans="1:15" s="13" customFormat="1" ht="41.25" customHeight="1">
      <c r="A10" s="351"/>
      <c r="B10" s="351"/>
      <c r="C10" s="352"/>
      <c r="D10" s="162"/>
      <c r="E10" s="347"/>
      <c r="F10" s="347"/>
      <c r="G10" s="347"/>
      <c r="H10" s="353"/>
      <c r="I10" s="347"/>
      <c r="J10" s="348"/>
      <c r="K10" s="348"/>
      <c r="L10" s="349"/>
      <c r="M10" s="349"/>
      <c r="N10" s="350"/>
      <c r="O10" s="345"/>
    </row>
    <row r="11" spans="1:15" s="16" customFormat="1" ht="76.5" customHeight="1">
      <c r="A11" s="148">
        <v>1</v>
      </c>
      <c r="B11" s="161">
        <v>0.54166666666666663</v>
      </c>
      <c r="C11" s="62">
        <v>14</v>
      </c>
      <c r="D11" s="62"/>
      <c r="E11" s="63" t="s">
        <v>148</v>
      </c>
      <c r="F11" s="63" t="s">
        <v>149</v>
      </c>
      <c r="G11" s="64">
        <v>10078997</v>
      </c>
      <c r="H11" s="62" t="s">
        <v>4</v>
      </c>
      <c r="I11" s="65" t="s">
        <v>278</v>
      </c>
      <c r="J11" s="64" t="s">
        <v>150</v>
      </c>
      <c r="K11" s="66" t="s">
        <v>151</v>
      </c>
      <c r="L11" s="67" t="s">
        <v>54</v>
      </c>
      <c r="M11" s="67" t="s">
        <v>8</v>
      </c>
      <c r="N11" s="67" t="s">
        <v>152</v>
      </c>
      <c r="O11" s="67" t="s">
        <v>5</v>
      </c>
    </row>
    <row r="12" spans="1:15" s="16" customFormat="1" ht="76.5" customHeight="1">
      <c r="A12" s="148">
        <v>2</v>
      </c>
      <c r="B12" s="161">
        <v>0.54791666666666672</v>
      </c>
      <c r="C12" s="62">
        <v>32</v>
      </c>
      <c r="D12" s="62"/>
      <c r="E12" s="63" t="s">
        <v>135</v>
      </c>
      <c r="F12" s="63" t="s">
        <v>136</v>
      </c>
      <c r="G12" s="64">
        <v>10031418</v>
      </c>
      <c r="H12" s="62" t="s">
        <v>4</v>
      </c>
      <c r="I12" s="65" t="s">
        <v>137</v>
      </c>
      <c r="J12" s="64" t="s">
        <v>138</v>
      </c>
      <c r="K12" s="66" t="s">
        <v>139</v>
      </c>
      <c r="L12" s="67" t="s">
        <v>53</v>
      </c>
      <c r="M12" s="67" t="s">
        <v>65</v>
      </c>
      <c r="N12" s="67" t="s">
        <v>16</v>
      </c>
      <c r="O12" s="67" t="s">
        <v>5</v>
      </c>
    </row>
    <row r="13" spans="1:15" s="16" customFormat="1" ht="76.5" customHeight="1">
      <c r="A13" s="148">
        <v>3</v>
      </c>
      <c r="B13" s="161">
        <v>0.55416666666666703</v>
      </c>
      <c r="C13" s="62">
        <v>18</v>
      </c>
      <c r="D13" s="62"/>
      <c r="E13" s="63" t="s">
        <v>140</v>
      </c>
      <c r="F13" s="65" t="s">
        <v>141</v>
      </c>
      <c r="G13" s="64">
        <v>10003439</v>
      </c>
      <c r="H13" s="62" t="s">
        <v>4</v>
      </c>
      <c r="I13" s="65" t="s">
        <v>142</v>
      </c>
      <c r="J13" s="64" t="s">
        <v>143</v>
      </c>
      <c r="K13" s="66" t="s">
        <v>144</v>
      </c>
      <c r="L13" s="67" t="s">
        <v>53</v>
      </c>
      <c r="M13" s="67" t="s">
        <v>65</v>
      </c>
      <c r="N13" s="67" t="s">
        <v>56</v>
      </c>
      <c r="O13" s="67" t="s">
        <v>145</v>
      </c>
    </row>
    <row r="14" spans="1:15" s="16" customFormat="1" ht="76.5" customHeight="1">
      <c r="A14" s="148">
        <v>4</v>
      </c>
      <c r="B14" s="161">
        <v>0.56041666666666701</v>
      </c>
      <c r="C14" s="62">
        <v>33</v>
      </c>
      <c r="D14" s="62"/>
      <c r="E14" s="63" t="s">
        <v>116</v>
      </c>
      <c r="F14" s="63" t="s">
        <v>117</v>
      </c>
      <c r="G14" s="64">
        <v>10011374</v>
      </c>
      <c r="H14" s="62" t="s">
        <v>4</v>
      </c>
      <c r="I14" s="65" t="s">
        <v>146</v>
      </c>
      <c r="J14" s="64" t="s">
        <v>147</v>
      </c>
      <c r="K14" s="66" t="s">
        <v>55</v>
      </c>
      <c r="L14" s="67" t="s">
        <v>53</v>
      </c>
      <c r="M14" s="67" t="s">
        <v>65</v>
      </c>
      <c r="N14" s="75" t="s">
        <v>56</v>
      </c>
      <c r="O14" s="67" t="s">
        <v>5</v>
      </c>
    </row>
    <row r="15" spans="1:15" s="7" customFormat="1" ht="15">
      <c r="A15" s="12"/>
      <c r="B15" s="16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</sheetData>
  <sheetProtection selectLockedCells="1" selectUnlockedCells="1"/>
  <sortState ref="A11:O14">
    <sortCondition ref="A11:A14"/>
  </sortState>
  <mergeCells count="20">
    <mergeCell ref="O9:O10"/>
    <mergeCell ref="A4:O4"/>
    <mergeCell ref="I9:I10"/>
    <mergeCell ref="J9:J10"/>
    <mergeCell ref="K9:K10"/>
    <mergeCell ref="L9:L10"/>
    <mergeCell ref="M9:M10"/>
    <mergeCell ref="N9:N10"/>
    <mergeCell ref="A9:A10"/>
    <mergeCell ref="B9:B10"/>
    <mergeCell ref="C9:C10"/>
    <mergeCell ref="E9:F10"/>
    <mergeCell ref="G9:G10"/>
    <mergeCell ref="H9:H10"/>
    <mergeCell ref="F7:K7"/>
    <mergeCell ref="A1:N1"/>
    <mergeCell ref="A2:N2"/>
    <mergeCell ref="A3:N3"/>
    <mergeCell ref="F5:N5"/>
    <mergeCell ref="F6:N6"/>
  </mergeCells>
  <printOptions horizontalCentered="1"/>
  <pageMargins left="0.15748031496062992" right="0.15748031496062992" top="0.35433070866141736" bottom="0.15748031496062992" header="0.27559055118110237" footer="0.23622047244094491"/>
  <pageSetup paperSize="9" scale="87" firstPageNumber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O14"/>
  <sheetViews>
    <sheetView view="pageBreakPreview" zoomScaleNormal="70" zoomScaleSheetLayoutView="100" workbookViewId="0">
      <selection activeCell="A3" sqref="A3:N3"/>
    </sheetView>
  </sheetViews>
  <sheetFormatPr defaultRowHeight="12.75"/>
  <cols>
    <col min="1" max="1" width="5.42578125" style="6" customWidth="1"/>
    <col min="2" max="2" width="7.85546875" style="6" customWidth="1"/>
    <col min="3" max="3" width="5" style="6" customWidth="1"/>
    <col min="4" max="4" width="5" style="6" hidden="1" customWidth="1"/>
    <col min="5" max="5" width="10.7109375" style="6" customWidth="1"/>
    <col min="6" max="6" width="16" style="6" customWidth="1"/>
    <col min="7" max="7" width="9.7109375" style="6" hidden="1" customWidth="1"/>
    <col min="8" max="8" width="5.140625" style="6" customWidth="1"/>
    <col min="9" max="9" width="19.28515625" style="6" customWidth="1"/>
    <col min="10" max="10" width="10.85546875" style="6" hidden="1" customWidth="1"/>
    <col min="11" max="11" width="12.28515625" style="6" customWidth="1"/>
    <col min="12" max="12" width="9.28515625" style="6" customWidth="1"/>
    <col min="13" max="13" width="10.42578125" style="6" customWidth="1"/>
    <col min="14" max="14" width="6.42578125" style="6" customWidth="1"/>
    <col min="15" max="16384" width="9.140625" style="6"/>
  </cols>
  <sheetData>
    <row r="1" spans="1:15" s="13" customFormat="1" ht="31.5" customHeight="1">
      <c r="A1" s="320" t="s">
        <v>92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5" s="13" customFormat="1" ht="21" customHeight="1">
      <c r="A2" s="321" t="s">
        <v>60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</row>
    <row r="3" spans="1:15" s="15" customFormat="1" ht="24" customHeight="1">
      <c r="A3" s="322" t="s">
        <v>320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</row>
    <row r="4" spans="1:15" s="15" customFormat="1" ht="21.75" customHeight="1">
      <c r="A4" s="13"/>
      <c r="B4" s="13"/>
      <c r="C4" s="13"/>
      <c r="D4" s="13"/>
      <c r="E4" s="54" t="s">
        <v>25</v>
      </c>
      <c r="F4" s="344" t="s">
        <v>324</v>
      </c>
      <c r="G4" s="344"/>
      <c r="H4" s="344"/>
      <c r="I4" s="344"/>
      <c r="J4" s="344"/>
      <c r="K4" s="344"/>
      <c r="L4" s="344"/>
      <c r="M4" s="344"/>
      <c r="N4" s="344"/>
      <c r="O4" s="16"/>
    </row>
    <row r="5" spans="1:15" s="13" customFormat="1" ht="21.75" customHeight="1">
      <c r="E5" s="17"/>
      <c r="F5" s="344" t="s">
        <v>326</v>
      </c>
      <c r="G5" s="344"/>
      <c r="H5" s="344"/>
      <c r="I5" s="344"/>
      <c r="J5" s="344"/>
      <c r="K5" s="344"/>
      <c r="L5" s="344"/>
      <c r="M5" s="344"/>
      <c r="N5" s="344"/>
      <c r="O5" s="16"/>
    </row>
    <row r="6" spans="1:15" s="13" customFormat="1" ht="21.75" customHeight="1">
      <c r="A6" s="17"/>
      <c r="B6" s="17"/>
      <c r="C6" s="17"/>
      <c r="D6" s="17"/>
      <c r="E6" s="17"/>
      <c r="F6" s="354" t="s">
        <v>325</v>
      </c>
      <c r="G6" s="354"/>
      <c r="H6" s="354"/>
      <c r="I6" s="354"/>
      <c r="J6" s="354"/>
      <c r="K6" s="354"/>
      <c r="L6" s="110"/>
      <c r="M6" s="110"/>
      <c r="N6" s="110"/>
      <c r="O6" s="19"/>
    </row>
    <row r="7" spans="1:15" s="17" customFormat="1" ht="22.5" customHeight="1">
      <c r="A7" s="55" t="s">
        <v>313</v>
      </c>
      <c r="B7" s="55"/>
      <c r="C7" s="56"/>
      <c r="D7" s="56"/>
      <c r="E7" s="56"/>
      <c r="F7" s="56"/>
      <c r="G7" s="56"/>
      <c r="H7" s="57"/>
      <c r="I7" s="57"/>
      <c r="J7" s="57"/>
      <c r="K7" s="58"/>
      <c r="L7" s="59" t="s">
        <v>310</v>
      </c>
      <c r="M7" s="57"/>
      <c r="N7" s="57"/>
      <c r="O7" s="16"/>
    </row>
    <row r="8" spans="1:15" s="16" customFormat="1" ht="27.75" customHeight="1">
      <c r="A8" s="330" t="s">
        <v>0</v>
      </c>
      <c r="B8" s="330" t="s">
        <v>28</v>
      </c>
      <c r="C8" s="331" t="s">
        <v>29</v>
      </c>
      <c r="D8" s="145"/>
      <c r="E8" s="328" t="s">
        <v>93</v>
      </c>
      <c r="F8" s="328"/>
      <c r="G8" s="328" t="s">
        <v>1</v>
      </c>
      <c r="H8" s="332" t="s">
        <v>2</v>
      </c>
      <c r="I8" s="328" t="s">
        <v>94</v>
      </c>
      <c r="J8" s="329" t="s">
        <v>3</v>
      </c>
      <c r="K8" s="329" t="s">
        <v>95</v>
      </c>
      <c r="L8" s="325" t="s">
        <v>96</v>
      </c>
      <c r="M8" s="325" t="s">
        <v>97</v>
      </c>
      <c r="N8" s="326" t="s">
        <v>98</v>
      </c>
      <c r="O8" s="323" t="s">
        <v>99</v>
      </c>
    </row>
    <row r="9" spans="1:15" s="13" customFormat="1" ht="52.5" customHeight="1">
      <c r="A9" s="351"/>
      <c r="B9" s="351"/>
      <c r="C9" s="352"/>
      <c r="D9" s="162"/>
      <c r="E9" s="347"/>
      <c r="F9" s="347"/>
      <c r="G9" s="347"/>
      <c r="H9" s="353"/>
      <c r="I9" s="347"/>
      <c r="J9" s="348"/>
      <c r="K9" s="348"/>
      <c r="L9" s="349"/>
      <c r="M9" s="349"/>
      <c r="N9" s="350"/>
      <c r="O9" s="345"/>
    </row>
    <row r="10" spans="1:15" s="13" customFormat="1" ht="100.5" customHeight="1">
      <c r="A10" s="148">
        <v>1</v>
      </c>
      <c r="B10" s="161">
        <v>0.65972222222222221</v>
      </c>
      <c r="C10" s="62">
        <v>14</v>
      </c>
      <c r="D10" s="62"/>
      <c r="E10" s="63" t="s">
        <v>148</v>
      </c>
      <c r="F10" s="63" t="s">
        <v>149</v>
      </c>
      <c r="G10" s="64">
        <v>10078997</v>
      </c>
      <c r="H10" s="62" t="s">
        <v>4</v>
      </c>
      <c r="I10" s="65" t="s">
        <v>278</v>
      </c>
      <c r="J10" s="64" t="s">
        <v>150</v>
      </c>
      <c r="K10" s="66" t="s">
        <v>151</v>
      </c>
      <c r="L10" s="67" t="s">
        <v>54</v>
      </c>
      <c r="M10" s="67" t="s">
        <v>8</v>
      </c>
      <c r="N10" s="67" t="s">
        <v>152</v>
      </c>
      <c r="O10" s="67" t="s">
        <v>5</v>
      </c>
    </row>
    <row r="11" spans="1:15" s="16" customFormat="1" ht="100.5" customHeight="1">
      <c r="A11" s="148">
        <v>2</v>
      </c>
      <c r="B11" s="161">
        <v>0.66597222222222219</v>
      </c>
      <c r="C11" s="62">
        <v>33</v>
      </c>
      <c r="D11" s="62"/>
      <c r="E11" s="63" t="s">
        <v>116</v>
      </c>
      <c r="F11" s="63" t="s">
        <v>117</v>
      </c>
      <c r="G11" s="64">
        <v>10011374</v>
      </c>
      <c r="H11" s="62" t="s">
        <v>4</v>
      </c>
      <c r="I11" s="65" t="s">
        <v>146</v>
      </c>
      <c r="J11" s="64" t="s">
        <v>147</v>
      </c>
      <c r="K11" s="66" t="s">
        <v>55</v>
      </c>
      <c r="L11" s="67" t="s">
        <v>53</v>
      </c>
      <c r="M11" s="67" t="s">
        <v>65</v>
      </c>
      <c r="N11" s="67" t="s">
        <v>56</v>
      </c>
      <c r="O11" s="67" t="s">
        <v>5</v>
      </c>
    </row>
    <row r="12" spans="1:15" s="16" customFormat="1" ht="100.5" customHeight="1">
      <c r="A12" s="148">
        <v>3</v>
      </c>
      <c r="B12" s="161">
        <v>0.67222222222222205</v>
      </c>
      <c r="C12" s="62">
        <v>18</v>
      </c>
      <c r="D12" s="62"/>
      <c r="E12" s="63" t="s">
        <v>140</v>
      </c>
      <c r="F12" s="65" t="s">
        <v>141</v>
      </c>
      <c r="G12" s="64">
        <v>10003439</v>
      </c>
      <c r="H12" s="62" t="s">
        <v>4</v>
      </c>
      <c r="I12" s="65" t="s">
        <v>142</v>
      </c>
      <c r="J12" s="64" t="s">
        <v>143</v>
      </c>
      <c r="K12" s="66" t="s">
        <v>144</v>
      </c>
      <c r="L12" s="67" t="s">
        <v>53</v>
      </c>
      <c r="M12" s="67" t="s">
        <v>65</v>
      </c>
      <c r="N12" s="67" t="s">
        <v>56</v>
      </c>
      <c r="O12" s="67" t="s">
        <v>145</v>
      </c>
    </row>
    <row r="13" spans="1:15" s="16" customFormat="1" ht="76.5" customHeight="1">
      <c r="A13" s="12"/>
      <c r="B13" s="16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"/>
    </row>
    <row r="14" spans="1:15" s="7" customForma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</sheetData>
  <sheetProtection selectLockedCells="1" selectUnlockedCells="1"/>
  <sortState ref="A10:O12">
    <sortCondition ref="A10:A12"/>
  </sortState>
  <mergeCells count="19">
    <mergeCell ref="A1:N1"/>
    <mergeCell ref="A2:N2"/>
    <mergeCell ref="A3:N3"/>
    <mergeCell ref="F4:N4"/>
    <mergeCell ref="F5:N5"/>
    <mergeCell ref="A8:A9"/>
    <mergeCell ref="B8:B9"/>
    <mergeCell ref="C8:C9"/>
    <mergeCell ref="E8:F9"/>
    <mergeCell ref="G8:G9"/>
    <mergeCell ref="L8:L9"/>
    <mergeCell ref="M8:M9"/>
    <mergeCell ref="N8:N9"/>
    <mergeCell ref="O8:O9"/>
    <mergeCell ref="F6:K6"/>
    <mergeCell ref="H8:H9"/>
    <mergeCell ref="I8:I9"/>
    <mergeCell ref="J8:J9"/>
    <mergeCell ref="K8:K9"/>
  </mergeCells>
  <printOptions horizontalCentered="1"/>
  <pageMargins left="0.15748031496062992" right="0.15748031496062992" top="0.35433070866141736" bottom="0.15748031496062992" header="0.27559055118110237" footer="0.23622047244094491"/>
  <pageSetup paperSize="9" scale="87" firstPageNumber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Q26"/>
  <sheetViews>
    <sheetView view="pageBreakPreview" topLeftCell="A23" zoomScaleNormal="70" zoomScaleSheetLayoutView="100" workbookViewId="0">
      <selection activeCell="F10" sqref="F10:N10"/>
    </sheetView>
  </sheetViews>
  <sheetFormatPr defaultRowHeight="12.75"/>
  <cols>
    <col min="1" max="1" width="5.42578125" style="6" customWidth="1"/>
    <col min="2" max="2" width="7.85546875" style="6" customWidth="1"/>
    <col min="3" max="3" width="5" style="6" customWidth="1"/>
    <col min="4" max="4" width="5" style="6" hidden="1" customWidth="1"/>
    <col min="5" max="5" width="10.7109375" style="6" customWidth="1"/>
    <col min="6" max="6" width="16" style="6" customWidth="1"/>
    <col min="7" max="7" width="9.7109375" style="6" hidden="1" customWidth="1"/>
    <col min="8" max="8" width="5.140625" style="6" customWidth="1"/>
    <col min="9" max="9" width="15.85546875" style="6" customWidth="1"/>
    <col min="10" max="10" width="10.85546875" style="6" hidden="1" customWidth="1"/>
    <col min="11" max="11" width="14.140625" style="6" customWidth="1"/>
    <col min="12" max="12" width="9.28515625" style="6" customWidth="1"/>
    <col min="13" max="13" width="10.42578125" style="6" customWidth="1"/>
    <col min="14" max="14" width="6.42578125" style="6" customWidth="1"/>
    <col min="15" max="16384" width="9.140625" style="6"/>
  </cols>
  <sheetData>
    <row r="1" spans="1:15" s="13" customFormat="1" ht="31.5" customHeight="1">
      <c r="A1" s="320" t="s">
        <v>92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5" s="13" customFormat="1" ht="21" customHeight="1">
      <c r="A2" s="321" t="s">
        <v>60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</row>
    <row r="3" spans="1:15" s="15" customFormat="1" ht="24" customHeight="1">
      <c r="A3" s="322" t="s">
        <v>321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</row>
    <row r="4" spans="1:15" s="13" customFormat="1" ht="15" customHeight="1">
      <c r="E4" s="17"/>
      <c r="F4" s="341"/>
      <c r="G4" s="341"/>
      <c r="H4" s="341"/>
      <c r="I4" s="341"/>
      <c r="J4" s="341"/>
      <c r="K4" s="341"/>
      <c r="L4" s="341"/>
      <c r="M4" s="341"/>
      <c r="N4" s="341"/>
      <c r="O4" s="16"/>
    </row>
    <row r="5" spans="1:15" s="17" customFormat="1" ht="18.75" customHeight="1">
      <c r="F5" s="343"/>
      <c r="G5" s="343"/>
      <c r="H5" s="343"/>
      <c r="I5" s="343"/>
      <c r="J5" s="343"/>
      <c r="K5" s="343"/>
      <c r="L5" s="18"/>
      <c r="M5" s="18"/>
      <c r="N5" s="18"/>
      <c r="O5" s="19"/>
    </row>
    <row r="6" spans="1:15" s="16" customFormat="1" ht="27.75" customHeight="1">
      <c r="A6" s="55" t="s">
        <v>26</v>
      </c>
      <c r="B6" s="55"/>
      <c r="C6" s="56"/>
      <c r="D6" s="56"/>
      <c r="E6" s="56"/>
      <c r="F6" s="56"/>
      <c r="G6" s="56"/>
      <c r="H6" s="57"/>
      <c r="I6" s="57"/>
      <c r="J6" s="57"/>
      <c r="K6" s="58"/>
      <c r="L6" s="59" t="s">
        <v>310</v>
      </c>
      <c r="M6" s="57"/>
      <c r="N6" s="57"/>
    </row>
    <row r="7" spans="1:15" s="13" customFormat="1" ht="41.25" customHeight="1">
      <c r="A7" s="338" t="s">
        <v>0</v>
      </c>
      <c r="B7" s="338" t="s">
        <v>28</v>
      </c>
      <c r="C7" s="339" t="s">
        <v>29</v>
      </c>
      <c r="D7" s="160"/>
      <c r="E7" s="333" t="s">
        <v>93</v>
      </c>
      <c r="F7" s="333"/>
      <c r="G7" s="333" t="s">
        <v>1</v>
      </c>
      <c r="H7" s="334" t="s">
        <v>2</v>
      </c>
      <c r="I7" s="333" t="s">
        <v>94</v>
      </c>
      <c r="J7" s="336" t="s">
        <v>3</v>
      </c>
      <c r="K7" s="336" t="s">
        <v>95</v>
      </c>
      <c r="L7" s="337" t="s">
        <v>96</v>
      </c>
      <c r="M7" s="337" t="s">
        <v>97</v>
      </c>
      <c r="N7" s="337" t="s">
        <v>98</v>
      </c>
      <c r="O7" s="323" t="s">
        <v>99</v>
      </c>
    </row>
    <row r="8" spans="1:15" s="13" customFormat="1" ht="41.25" customHeight="1">
      <c r="A8" s="338"/>
      <c r="B8" s="338"/>
      <c r="C8" s="339"/>
      <c r="D8" s="160"/>
      <c r="E8" s="333"/>
      <c r="F8" s="333"/>
      <c r="G8" s="333"/>
      <c r="H8" s="334"/>
      <c r="I8" s="333"/>
      <c r="J8" s="336"/>
      <c r="K8" s="336"/>
      <c r="L8" s="337"/>
      <c r="M8" s="337"/>
      <c r="N8" s="337"/>
      <c r="O8" s="324"/>
    </row>
    <row r="9" spans="1:15" s="13" customFormat="1" ht="19.5" customHeight="1">
      <c r="A9" s="342" t="s">
        <v>295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</row>
    <row r="10" spans="1:15" s="13" customFormat="1" ht="15" customHeight="1">
      <c r="A10" s="164"/>
      <c r="B10" s="164"/>
      <c r="C10" s="164"/>
      <c r="D10" s="164"/>
      <c r="E10" s="165" t="s">
        <v>25</v>
      </c>
      <c r="F10" s="340" t="s">
        <v>293</v>
      </c>
      <c r="G10" s="340"/>
      <c r="H10" s="340"/>
      <c r="I10" s="340"/>
      <c r="J10" s="340"/>
      <c r="K10" s="340"/>
      <c r="L10" s="340"/>
      <c r="M10" s="340"/>
      <c r="N10" s="340"/>
      <c r="O10" s="164"/>
    </row>
    <row r="11" spans="1:15" s="16" customFormat="1" ht="45.75" customHeight="1">
      <c r="A11" s="148">
        <v>1</v>
      </c>
      <c r="B11" s="161">
        <v>0.69791666666666663</v>
      </c>
      <c r="C11" s="62">
        <v>13</v>
      </c>
      <c r="D11" s="62">
        <v>13</v>
      </c>
      <c r="E11" s="63" t="s">
        <v>226</v>
      </c>
      <c r="F11" s="65" t="s">
        <v>227</v>
      </c>
      <c r="G11" s="64">
        <v>10150898</v>
      </c>
      <c r="H11" s="62" t="s">
        <v>4</v>
      </c>
      <c r="I11" s="65" t="s">
        <v>233</v>
      </c>
      <c r="J11" s="64" t="s">
        <v>234</v>
      </c>
      <c r="K11" s="66" t="s">
        <v>230</v>
      </c>
      <c r="L11" s="67" t="s">
        <v>14</v>
      </c>
      <c r="M11" s="67" t="s">
        <v>8</v>
      </c>
      <c r="N11" s="67" t="s">
        <v>235</v>
      </c>
      <c r="O11" s="70" t="s">
        <v>18</v>
      </c>
    </row>
    <row r="12" spans="1:15" s="13" customFormat="1" ht="22.5" customHeight="1">
      <c r="A12" s="342" t="s">
        <v>294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</row>
    <row r="13" spans="1:15" s="13" customFormat="1" ht="15" customHeight="1">
      <c r="A13" s="164"/>
      <c r="B13" s="164"/>
      <c r="C13" s="164"/>
      <c r="D13" s="164"/>
      <c r="E13" s="165" t="s">
        <v>25</v>
      </c>
      <c r="F13" s="340" t="s">
        <v>322</v>
      </c>
      <c r="G13" s="340"/>
      <c r="H13" s="340"/>
      <c r="I13" s="340"/>
      <c r="J13" s="340"/>
      <c r="K13" s="340"/>
      <c r="L13" s="340"/>
      <c r="M13" s="340"/>
      <c r="N13" s="340"/>
      <c r="O13" s="164"/>
    </row>
    <row r="14" spans="1:15" s="16" customFormat="1" ht="45.75" customHeight="1">
      <c r="A14" s="148">
        <v>1</v>
      </c>
      <c r="B14" s="161">
        <v>0.70833333333333337</v>
      </c>
      <c r="C14" s="62">
        <v>35</v>
      </c>
      <c r="D14" s="62">
        <v>4</v>
      </c>
      <c r="E14" s="63" t="s">
        <v>265</v>
      </c>
      <c r="F14" s="63" t="s">
        <v>249</v>
      </c>
      <c r="G14" s="64">
        <v>10044428</v>
      </c>
      <c r="H14" s="62" t="s">
        <v>9</v>
      </c>
      <c r="I14" s="65" t="s">
        <v>250</v>
      </c>
      <c r="J14" s="64" t="s">
        <v>251</v>
      </c>
      <c r="K14" s="66" t="s">
        <v>308</v>
      </c>
      <c r="L14" s="67" t="s">
        <v>252</v>
      </c>
      <c r="M14" s="67" t="s">
        <v>79</v>
      </c>
      <c r="N14" s="67" t="s">
        <v>253</v>
      </c>
      <c r="O14" s="67" t="s">
        <v>5</v>
      </c>
    </row>
    <row r="15" spans="1:15" s="16" customFormat="1" ht="45.75" customHeight="1">
      <c r="A15" s="148">
        <v>2</v>
      </c>
      <c r="B15" s="161">
        <v>0.71458333333333324</v>
      </c>
      <c r="C15" s="62">
        <v>9</v>
      </c>
      <c r="D15" s="62">
        <v>9</v>
      </c>
      <c r="E15" s="63" t="s">
        <v>128</v>
      </c>
      <c r="F15" s="63" t="s">
        <v>129</v>
      </c>
      <c r="G15" s="64">
        <v>10140758</v>
      </c>
      <c r="H15" s="62" t="s">
        <v>4</v>
      </c>
      <c r="I15" s="65" t="s">
        <v>240</v>
      </c>
      <c r="J15" s="64" t="s">
        <v>241</v>
      </c>
      <c r="K15" s="66" t="s">
        <v>132</v>
      </c>
      <c r="L15" s="67" t="s">
        <v>69</v>
      </c>
      <c r="M15" s="67" t="s">
        <v>6</v>
      </c>
      <c r="N15" s="67" t="s">
        <v>221</v>
      </c>
      <c r="O15" s="67" t="s">
        <v>5</v>
      </c>
    </row>
    <row r="16" spans="1:15" s="16" customFormat="1" ht="45.75" customHeight="1">
      <c r="A16" s="148">
        <v>3</v>
      </c>
      <c r="B16" s="161">
        <v>0.72083333333333299</v>
      </c>
      <c r="C16" s="62">
        <v>17</v>
      </c>
      <c r="D16" s="62">
        <v>17</v>
      </c>
      <c r="E16" s="63" t="s">
        <v>148</v>
      </c>
      <c r="F16" s="63" t="s">
        <v>257</v>
      </c>
      <c r="G16" s="64">
        <v>10060972</v>
      </c>
      <c r="H16" s="62" t="s">
        <v>4</v>
      </c>
      <c r="I16" s="65" t="s">
        <v>258</v>
      </c>
      <c r="J16" s="64" t="s">
        <v>259</v>
      </c>
      <c r="K16" s="66" t="s">
        <v>59</v>
      </c>
      <c r="L16" s="67" t="s">
        <v>53</v>
      </c>
      <c r="M16" s="67" t="s">
        <v>65</v>
      </c>
      <c r="N16" s="75" t="s">
        <v>244</v>
      </c>
      <c r="O16" s="67" t="s">
        <v>5</v>
      </c>
    </row>
    <row r="17" spans="1:17" s="16" customFormat="1" ht="45.75" customHeight="1">
      <c r="A17" s="148">
        <v>4</v>
      </c>
      <c r="B17" s="161">
        <v>0.72708333333333297</v>
      </c>
      <c r="C17" s="62">
        <v>8</v>
      </c>
      <c r="D17" s="62">
        <v>8</v>
      </c>
      <c r="E17" s="63" t="s">
        <v>217</v>
      </c>
      <c r="F17" s="63" t="s">
        <v>218</v>
      </c>
      <c r="G17" s="64">
        <v>10102074</v>
      </c>
      <c r="H17" s="62" t="s">
        <v>9</v>
      </c>
      <c r="I17" s="65" t="s">
        <v>219</v>
      </c>
      <c r="J17" s="64" t="s">
        <v>220</v>
      </c>
      <c r="K17" s="66" t="s">
        <v>132</v>
      </c>
      <c r="L17" s="67" t="s">
        <v>69</v>
      </c>
      <c r="M17" s="67" t="s">
        <v>6</v>
      </c>
      <c r="N17" s="67" t="s">
        <v>221</v>
      </c>
      <c r="O17" s="67" t="s">
        <v>5</v>
      </c>
    </row>
    <row r="18" spans="1:17" s="16" customFormat="1" ht="45.75" customHeight="1">
      <c r="A18" s="148">
        <v>5</v>
      </c>
      <c r="B18" s="161">
        <v>0.73333333333333295</v>
      </c>
      <c r="C18" s="62">
        <v>31</v>
      </c>
      <c r="D18" s="62">
        <v>31</v>
      </c>
      <c r="E18" s="63" t="s">
        <v>236</v>
      </c>
      <c r="F18" s="63" t="s">
        <v>165</v>
      </c>
      <c r="G18" s="64">
        <v>10118949</v>
      </c>
      <c r="H18" s="62" t="s">
        <v>4</v>
      </c>
      <c r="I18" s="65" t="s">
        <v>237</v>
      </c>
      <c r="J18" s="64" t="s">
        <v>238</v>
      </c>
      <c r="K18" s="66" t="s">
        <v>239</v>
      </c>
      <c r="L18" s="67" t="s">
        <v>14</v>
      </c>
      <c r="M18" s="67" t="s">
        <v>6</v>
      </c>
      <c r="N18" s="67" t="s">
        <v>221</v>
      </c>
      <c r="O18" s="67" t="s">
        <v>5</v>
      </c>
      <c r="P18" s="40"/>
      <c r="Q18" s="40">
        <v>5</v>
      </c>
    </row>
    <row r="19" spans="1:17" s="16" customFormat="1" ht="45.75" customHeight="1">
      <c r="A19" s="148">
        <v>6</v>
      </c>
      <c r="B19" s="161">
        <v>0.73958333333333304</v>
      </c>
      <c r="C19" s="62">
        <v>6</v>
      </c>
      <c r="D19" s="62">
        <v>6</v>
      </c>
      <c r="E19" s="63" t="s">
        <v>245</v>
      </c>
      <c r="F19" s="63" t="s">
        <v>246</v>
      </c>
      <c r="G19" s="64">
        <v>10176674</v>
      </c>
      <c r="H19" s="62" t="s">
        <v>4</v>
      </c>
      <c r="I19" s="65" t="s">
        <v>247</v>
      </c>
      <c r="J19" s="64" t="s">
        <v>248</v>
      </c>
      <c r="K19" s="66" t="s">
        <v>78</v>
      </c>
      <c r="L19" s="67" t="s">
        <v>14</v>
      </c>
      <c r="M19" s="67" t="s">
        <v>8</v>
      </c>
      <c r="N19" s="67" t="s">
        <v>244</v>
      </c>
      <c r="O19" s="70" t="s">
        <v>18</v>
      </c>
    </row>
    <row r="20" spans="1:17" s="16" customFormat="1" ht="45.75" customHeight="1">
      <c r="A20" s="148">
        <v>7</v>
      </c>
      <c r="B20" s="161">
        <v>0.74583333333333302</v>
      </c>
      <c r="C20" s="62">
        <v>5</v>
      </c>
      <c r="D20" s="62">
        <v>5</v>
      </c>
      <c r="E20" s="63" t="s">
        <v>265</v>
      </c>
      <c r="F20" s="63" t="s">
        <v>249</v>
      </c>
      <c r="G20" s="64">
        <v>10044428</v>
      </c>
      <c r="H20" s="62" t="s">
        <v>9</v>
      </c>
      <c r="I20" s="65" t="s">
        <v>254</v>
      </c>
      <c r="J20" s="64" t="s">
        <v>255</v>
      </c>
      <c r="K20" s="66" t="s">
        <v>308</v>
      </c>
      <c r="L20" s="67" t="s">
        <v>256</v>
      </c>
      <c r="M20" s="67" t="s">
        <v>8</v>
      </c>
      <c r="N20" s="67" t="s">
        <v>244</v>
      </c>
      <c r="O20" s="67" t="s">
        <v>5</v>
      </c>
    </row>
    <row r="21" spans="1:17" s="40" customFormat="1" ht="45.75" customHeight="1">
      <c r="A21" s="148">
        <v>8</v>
      </c>
      <c r="B21" s="161">
        <v>0.75208333333333199</v>
      </c>
      <c r="C21" s="62">
        <v>10</v>
      </c>
      <c r="D21" s="62">
        <v>10</v>
      </c>
      <c r="E21" s="63" t="s">
        <v>128</v>
      </c>
      <c r="F21" s="63" t="s">
        <v>129</v>
      </c>
      <c r="G21" s="64">
        <v>10140758</v>
      </c>
      <c r="H21" s="62" t="s">
        <v>4</v>
      </c>
      <c r="I21" s="65" t="s">
        <v>242</v>
      </c>
      <c r="J21" s="64" t="s">
        <v>243</v>
      </c>
      <c r="K21" s="66" t="s">
        <v>132</v>
      </c>
      <c r="L21" s="67" t="s">
        <v>14</v>
      </c>
      <c r="M21" s="67" t="s">
        <v>8</v>
      </c>
      <c r="N21" s="75" t="s">
        <v>244</v>
      </c>
      <c r="O21" s="67" t="s">
        <v>5</v>
      </c>
      <c r="P21" s="16"/>
      <c r="Q21" s="16"/>
    </row>
    <row r="22" spans="1:17" s="13" customFormat="1" ht="22.5" customHeight="1">
      <c r="A22" s="342" t="s">
        <v>296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</row>
    <row r="23" spans="1:17" s="13" customFormat="1" ht="15" customHeight="1">
      <c r="A23" s="164"/>
      <c r="B23" s="164"/>
      <c r="C23" s="164"/>
      <c r="D23" s="164"/>
      <c r="E23" s="165" t="s">
        <v>25</v>
      </c>
      <c r="F23" s="340" t="s">
        <v>323</v>
      </c>
      <c r="G23" s="340"/>
      <c r="H23" s="340"/>
      <c r="I23" s="340"/>
      <c r="J23" s="340"/>
      <c r="K23" s="340"/>
      <c r="L23" s="340"/>
      <c r="M23" s="340"/>
      <c r="N23" s="340"/>
      <c r="O23" s="164"/>
    </row>
    <row r="24" spans="1:17" s="16" customFormat="1" ht="45.75" customHeight="1">
      <c r="A24" s="148">
        <v>1</v>
      </c>
      <c r="B24" s="161">
        <v>0.76388888888888884</v>
      </c>
      <c r="C24" s="62">
        <v>12</v>
      </c>
      <c r="D24" s="62">
        <v>12</v>
      </c>
      <c r="E24" s="63" t="s">
        <v>226</v>
      </c>
      <c r="F24" s="65" t="s">
        <v>227</v>
      </c>
      <c r="G24" s="64">
        <v>10150898</v>
      </c>
      <c r="H24" s="62" t="s">
        <v>4</v>
      </c>
      <c r="I24" s="65" t="s">
        <v>228</v>
      </c>
      <c r="J24" s="64" t="s">
        <v>229</v>
      </c>
      <c r="K24" s="66" t="s">
        <v>230</v>
      </c>
      <c r="L24" s="67" t="s">
        <v>231</v>
      </c>
      <c r="M24" s="67" t="s">
        <v>8</v>
      </c>
      <c r="N24" s="67" t="s">
        <v>232</v>
      </c>
      <c r="O24" s="67" t="s">
        <v>5</v>
      </c>
    </row>
    <row r="25" spans="1:17" s="40" customFormat="1" ht="45.75" customHeight="1">
      <c r="A25" s="148">
        <v>2</v>
      </c>
      <c r="B25" s="161">
        <v>0.77083333333333337</v>
      </c>
      <c r="C25" s="62">
        <v>19</v>
      </c>
      <c r="D25" s="62">
        <v>19</v>
      </c>
      <c r="E25" s="63" t="s">
        <v>140</v>
      </c>
      <c r="F25" s="65" t="s">
        <v>141</v>
      </c>
      <c r="G25" s="64">
        <v>10003439</v>
      </c>
      <c r="H25" s="62" t="s">
        <v>4</v>
      </c>
      <c r="I25" s="65" t="s">
        <v>222</v>
      </c>
      <c r="J25" s="64" t="s">
        <v>223</v>
      </c>
      <c r="K25" s="66" t="s">
        <v>144</v>
      </c>
      <c r="L25" s="67" t="s">
        <v>224</v>
      </c>
      <c r="M25" s="67" t="s">
        <v>6</v>
      </c>
      <c r="N25" s="67" t="s">
        <v>225</v>
      </c>
      <c r="O25" s="67" t="s">
        <v>7</v>
      </c>
    </row>
    <row r="26" spans="1:17" s="7" customForma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</sheetData>
  <sheetProtection selectLockedCells="1" selectUnlockedCells="1"/>
  <sortState ref="A14:Q21">
    <sortCondition ref="A14:A21"/>
  </sortState>
  <mergeCells count="24">
    <mergeCell ref="C7:C8"/>
    <mergeCell ref="E7:F8"/>
    <mergeCell ref="G7:G8"/>
    <mergeCell ref="A1:N1"/>
    <mergeCell ref="A2:N2"/>
    <mergeCell ref="A3:N3"/>
    <mergeCell ref="F4:N4"/>
    <mergeCell ref="F5:K5"/>
    <mergeCell ref="A22:O22"/>
    <mergeCell ref="F23:N23"/>
    <mergeCell ref="N7:N8"/>
    <mergeCell ref="O7:O8"/>
    <mergeCell ref="A9:O9"/>
    <mergeCell ref="F10:N10"/>
    <mergeCell ref="A12:O12"/>
    <mergeCell ref="F13:N13"/>
    <mergeCell ref="H7:H8"/>
    <mergeCell ref="I7:I8"/>
    <mergeCell ref="J7:J8"/>
    <mergeCell ref="K7:K8"/>
    <mergeCell ref="L7:L8"/>
    <mergeCell ref="M7:M8"/>
    <mergeCell ref="A7:A8"/>
    <mergeCell ref="B7:B8"/>
  </mergeCells>
  <printOptions horizontalCentered="1"/>
  <pageMargins left="0.15748031496062992" right="0.15748031496062992" top="0.35433070866141736" bottom="0.15748031496062992" header="0.27559055118110237" footer="0.23622047244094491"/>
  <pageSetup paperSize="9" scale="87" firstPageNumber="0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</sheetPr>
  <dimension ref="A1:Q20"/>
  <sheetViews>
    <sheetView view="pageBreakPreview" topLeftCell="A7" zoomScaleNormal="70" zoomScaleSheetLayoutView="100" workbookViewId="0">
      <selection activeCell="F9" sqref="F9:N10"/>
    </sheetView>
  </sheetViews>
  <sheetFormatPr defaultRowHeight="12.75"/>
  <cols>
    <col min="1" max="1" width="5.42578125" style="6" customWidth="1"/>
    <col min="2" max="2" width="7.85546875" style="6" customWidth="1"/>
    <col min="3" max="3" width="5" style="6" customWidth="1"/>
    <col min="4" max="4" width="10.7109375" style="6" customWidth="1"/>
    <col min="5" max="5" width="16" style="6" customWidth="1"/>
    <col min="6" max="6" width="9.7109375" style="6" hidden="1" customWidth="1"/>
    <col min="7" max="7" width="5.140625" style="6" customWidth="1"/>
    <col min="8" max="8" width="17.85546875" style="6" customWidth="1"/>
    <col min="9" max="9" width="10.85546875" style="6" hidden="1" customWidth="1"/>
    <col min="10" max="10" width="13.140625" style="6" customWidth="1"/>
    <col min="11" max="11" width="9.28515625" style="6" customWidth="1"/>
    <col min="12" max="12" width="11.5703125" style="6" customWidth="1"/>
    <col min="13" max="13" width="6.42578125" style="6" customWidth="1"/>
    <col min="14" max="16384" width="9.140625" style="6"/>
  </cols>
  <sheetData>
    <row r="1" spans="1:17" s="13" customFormat="1" ht="31.5" customHeight="1">
      <c r="A1" s="320" t="s">
        <v>92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7" s="13" customFormat="1" ht="21" customHeight="1">
      <c r="A2" s="321" t="s">
        <v>60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</row>
    <row r="3" spans="1:17" s="15" customFormat="1" ht="51" customHeight="1">
      <c r="A3" s="322" t="s">
        <v>352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</row>
    <row r="4" spans="1:17" s="15" customFormat="1" ht="21" customHeight="1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7" s="13" customFormat="1" ht="15" customHeight="1">
      <c r="D5" s="54" t="s">
        <v>25</v>
      </c>
      <c r="E5" s="225" t="s">
        <v>366</v>
      </c>
      <c r="F5" s="225"/>
      <c r="G5" s="225"/>
      <c r="H5" s="225"/>
      <c r="I5" s="225"/>
      <c r="J5" s="225"/>
      <c r="K5" s="225"/>
      <c r="L5" s="225"/>
      <c r="M5" s="225"/>
      <c r="N5" s="225"/>
      <c r="O5" s="225"/>
      <c r="Q5" s="116"/>
    </row>
    <row r="6" spans="1:17" s="13" customFormat="1" ht="15" customHeight="1">
      <c r="D6" s="17"/>
      <c r="E6" s="13" t="s">
        <v>354</v>
      </c>
      <c r="F6" s="226"/>
      <c r="G6" s="226"/>
      <c r="H6" s="226"/>
      <c r="I6" s="225"/>
      <c r="J6" s="225"/>
      <c r="K6" s="225"/>
      <c r="L6" s="225"/>
      <c r="M6" s="225"/>
      <c r="N6" s="225"/>
      <c r="O6" s="225"/>
      <c r="Q6" s="226"/>
    </row>
    <row r="7" spans="1:17" s="13" customFormat="1" ht="15" customHeight="1">
      <c r="D7" s="17"/>
      <c r="E7" s="13" t="s">
        <v>353</v>
      </c>
      <c r="F7" s="226"/>
      <c r="G7" s="226"/>
      <c r="H7" s="226"/>
      <c r="I7" s="225"/>
      <c r="J7" s="225"/>
      <c r="K7" s="225"/>
      <c r="L7" s="225"/>
      <c r="M7" s="225"/>
      <c r="N7" s="225"/>
      <c r="O7" s="225"/>
    </row>
    <row r="8" spans="1:17" s="16" customFormat="1" ht="27.75" customHeight="1">
      <c r="A8" s="55" t="s">
        <v>289</v>
      </c>
      <c r="B8" s="55"/>
      <c r="C8" s="56"/>
      <c r="D8" s="56"/>
      <c r="E8" s="56"/>
      <c r="F8" s="56"/>
      <c r="G8" s="57"/>
      <c r="H8" s="57"/>
      <c r="I8" s="57"/>
      <c r="J8" s="58"/>
      <c r="K8" s="59" t="s">
        <v>355</v>
      </c>
      <c r="L8" s="57"/>
      <c r="M8" s="57"/>
    </row>
    <row r="9" spans="1:17" s="13" customFormat="1" ht="41.25" customHeight="1">
      <c r="A9" s="338" t="s">
        <v>0</v>
      </c>
      <c r="B9" s="355" t="s">
        <v>28</v>
      </c>
      <c r="C9" s="339" t="s">
        <v>29</v>
      </c>
      <c r="D9" s="333" t="s">
        <v>93</v>
      </c>
      <c r="E9" s="333"/>
      <c r="F9" s="356" t="s">
        <v>1</v>
      </c>
      <c r="G9" s="332" t="s">
        <v>2</v>
      </c>
      <c r="H9" s="328" t="s">
        <v>94</v>
      </c>
      <c r="I9" s="329" t="s">
        <v>3</v>
      </c>
      <c r="J9" s="329" t="s">
        <v>95</v>
      </c>
      <c r="K9" s="325" t="s">
        <v>96</v>
      </c>
      <c r="L9" s="325" t="s">
        <v>97</v>
      </c>
      <c r="M9" s="326" t="s">
        <v>98</v>
      </c>
      <c r="N9" s="323" t="s">
        <v>99</v>
      </c>
    </row>
    <row r="10" spans="1:17" s="13" customFormat="1" ht="41.25" customHeight="1">
      <c r="A10" s="338"/>
      <c r="B10" s="338"/>
      <c r="C10" s="339"/>
      <c r="D10" s="333"/>
      <c r="E10" s="333"/>
      <c r="F10" s="356"/>
      <c r="G10" s="332"/>
      <c r="H10" s="328"/>
      <c r="I10" s="329"/>
      <c r="J10" s="329"/>
      <c r="K10" s="325"/>
      <c r="L10" s="325"/>
      <c r="M10" s="326"/>
      <c r="N10" s="324"/>
    </row>
    <row r="11" spans="1:17" s="16" customFormat="1" ht="59.25" customHeight="1">
      <c r="A11" s="296">
        <v>1</v>
      </c>
      <c r="B11" s="297">
        <v>0.41666666666666669</v>
      </c>
      <c r="C11" s="78">
        <v>34</v>
      </c>
      <c r="D11" s="63" t="s">
        <v>196</v>
      </c>
      <c r="E11" s="63" t="s">
        <v>197</v>
      </c>
      <c r="F11" s="64">
        <v>10174296</v>
      </c>
      <c r="G11" s="62" t="s">
        <v>4</v>
      </c>
      <c r="H11" s="65" t="s">
        <v>198</v>
      </c>
      <c r="I11" s="64" t="s">
        <v>199</v>
      </c>
      <c r="J11" s="66" t="s">
        <v>200</v>
      </c>
      <c r="K11" s="67" t="s">
        <v>14</v>
      </c>
      <c r="L11" s="67" t="s">
        <v>8</v>
      </c>
      <c r="M11" s="67" t="s">
        <v>80</v>
      </c>
      <c r="N11" s="67" t="s">
        <v>7</v>
      </c>
    </row>
    <row r="12" spans="1:17" s="16" customFormat="1" ht="59.25" customHeight="1">
      <c r="A12" s="296">
        <v>2</v>
      </c>
      <c r="B12" s="297">
        <v>0.42222222222222222</v>
      </c>
      <c r="C12" s="78">
        <v>1</v>
      </c>
      <c r="D12" s="63" t="s">
        <v>184</v>
      </c>
      <c r="E12" s="63" t="s">
        <v>185</v>
      </c>
      <c r="F12" s="64">
        <v>10200231</v>
      </c>
      <c r="G12" s="62" t="s">
        <v>4</v>
      </c>
      <c r="H12" s="65" t="s">
        <v>186</v>
      </c>
      <c r="I12" s="64" t="s">
        <v>187</v>
      </c>
      <c r="J12" s="66" t="s">
        <v>188</v>
      </c>
      <c r="K12" s="67" t="s">
        <v>11</v>
      </c>
      <c r="L12" s="67" t="s">
        <v>6</v>
      </c>
      <c r="M12" s="67" t="s">
        <v>163</v>
      </c>
      <c r="N12" s="298" t="s">
        <v>18</v>
      </c>
    </row>
    <row r="13" spans="1:17" s="16" customFormat="1" ht="59.25" customHeight="1">
      <c r="A13" s="296">
        <v>3</v>
      </c>
      <c r="B13" s="297">
        <v>0.42777777777777798</v>
      </c>
      <c r="C13" s="78">
        <v>2</v>
      </c>
      <c r="D13" s="120" t="s">
        <v>281</v>
      </c>
      <c r="E13" s="120" t="s">
        <v>283</v>
      </c>
      <c r="F13" s="121">
        <v>102011854</v>
      </c>
      <c r="G13" s="62" t="s">
        <v>4</v>
      </c>
      <c r="H13" s="65" t="s">
        <v>212</v>
      </c>
      <c r="I13" s="64" t="s">
        <v>52</v>
      </c>
      <c r="J13" s="66" t="s">
        <v>213</v>
      </c>
      <c r="K13" s="67" t="s">
        <v>53</v>
      </c>
      <c r="L13" s="67" t="s">
        <v>65</v>
      </c>
      <c r="M13" s="67" t="s">
        <v>19</v>
      </c>
      <c r="N13" s="67" t="s">
        <v>5</v>
      </c>
    </row>
    <row r="14" spans="1:17" s="16" customFormat="1" ht="59.25" customHeight="1">
      <c r="A14" s="296">
        <v>4</v>
      </c>
      <c r="B14" s="297">
        <v>0.43333333333333302</v>
      </c>
      <c r="C14" s="78">
        <v>28</v>
      </c>
      <c r="D14" s="63" t="s">
        <v>189</v>
      </c>
      <c r="E14" s="63" t="s">
        <v>190</v>
      </c>
      <c r="F14" s="64">
        <v>10117756</v>
      </c>
      <c r="G14" s="62" t="s">
        <v>4</v>
      </c>
      <c r="H14" s="65" t="s">
        <v>191</v>
      </c>
      <c r="I14" s="64" t="s">
        <v>192</v>
      </c>
      <c r="J14" s="66" t="s">
        <v>193</v>
      </c>
      <c r="K14" s="67" t="s">
        <v>69</v>
      </c>
      <c r="L14" s="67" t="s">
        <v>8</v>
      </c>
      <c r="M14" s="67" t="s">
        <v>194</v>
      </c>
      <c r="N14" s="67" t="s">
        <v>145</v>
      </c>
    </row>
    <row r="15" spans="1:17" s="16" customFormat="1" ht="59.25" customHeight="1">
      <c r="A15" s="296">
        <v>5</v>
      </c>
      <c r="B15" s="297">
        <v>0.43888888888888899</v>
      </c>
      <c r="C15" s="78">
        <v>22</v>
      </c>
      <c r="D15" s="63" t="s">
        <v>201</v>
      </c>
      <c r="E15" s="63" t="s">
        <v>202</v>
      </c>
      <c r="F15" s="64">
        <v>10201571</v>
      </c>
      <c r="G15" s="62" t="s">
        <v>4</v>
      </c>
      <c r="H15" s="65" t="s">
        <v>203</v>
      </c>
      <c r="I15" s="64" t="s">
        <v>81</v>
      </c>
      <c r="J15" s="66" t="s">
        <v>204</v>
      </c>
      <c r="K15" s="67" t="s">
        <v>53</v>
      </c>
      <c r="L15" s="67" t="s">
        <v>65</v>
      </c>
      <c r="M15" s="67" t="s">
        <v>56</v>
      </c>
      <c r="N15" s="67" t="s">
        <v>7</v>
      </c>
    </row>
    <row r="16" spans="1:17" s="16" customFormat="1" ht="59.25" customHeight="1">
      <c r="A16" s="296">
        <v>6</v>
      </c>
      <c r="B16" s="297">
        <v>0.44444444444444398</v>
      </c>
      <c r="C16" s="78">
        <v>7</v>
      </c>
      <c r="D16" s="63" t="s">
        <v>214</v>
      </c>
      <c r="E16" s="63" t="s">
        <v>215</v>
      </c>
      <c r="F16" s="64">
        <v>10195136</v>
      </c>
      <c r="G16" s="62" t="s">
        <v>4</v>
      </c>
      <c r="H16" s="65" t="s">
        <v>282</v>
      </c>
      <c r="I16" s="64" t="s">
        <v>216</v>
      </c>
      <c r="J16" s="66"/>
      <c r="K16" s="67" t="s">
        <v>58</v>
      </c>
      <c r="L16" s="67" t="s">
        <v>10</v>
      </c>
      <c r="M16" s="67" t="s">
        <v>195</v>
      </c>
      <c r="N16" s="67" t="s">
        <v>145</v>
      </c>
    </row>
    <row r="17" spans="1:14" s="16" customFormat="1" ht="59.25" customHeight="1">
      <c r="A17" s="296">
        <v>7</v>
      </c>
      <c r="B17" s="297">
        <v>0.45</v>
      </c>
      <c r="C17" s="78">
        <v>21</v>
      </c>
      <c r="D17" s="63" t="s">
        <v>205</v>
      </c>
      <c r="E17" s="63" t="s">
        <v>206</v>
      </c>
      <c r="F17" s="64">
        <v>10149704</v>
      </c>
      <c r="G17" s="62" t="s">
        <v>4</v>
      </c>
      <c r="H17" s="65" t="s">
        <v>207</v>
      </c>
      <c r="I17" s="64" t="s">
        <v>66</v>
      </c>
      <c r="J17" s="66" t="s">
        <v>21</v>
      </c>
      <c r="K17" s="67" t="s">
        <v>53</v>
      </c>
      <c r="L17" s="67" t="s">
        <v>65</v>
      </c>
      <c r="M17" s="67" t="s">
        <v>67</v>
      </c>
      <c r="N17" s="70" t="s">
        <v>18</v>
      </c>
    </row>
    <row r="18" spans="1:14" s="16" customFormat="1" ht="59.25" customHeight="1">
      <c r="A18" s="296">
        <v>8</v>
      </c>
      <c r="B18" s="297">
        <v>0.45555555555555499</v>
      </c>
      <c r="C18" s="78">
        <v>25</v>
      </c>
      <c r="D18" s="63" t="s">
        <v>208</v>
      </c>
      <c r="E18" s="63" t="s">
        <v>209</v>
      </c>
      <c r="F18" s="64">
        <v>10140828</v>
      </c>
      <c r="G18" s="62" t="s">
        <v>4</v>
      </c>
      <c r="H18" s="65" t="s">
        <v>210</v>
      </c>
      <c r="I18" s="64" t="s">
        <v>68</v>
      </c>
      <c r="J18" s="66" t="s">
        <v>211</v>
      </c>
      <c r="K18" s="67" t="s">
        <v>69</v>
      </c>
      <c r="L18" s="67" t="s">
        <v>8</v>
      </c>
      <c r="M18" s="67" t="s">
        <v>15</v>
      </c>
      <c r="N18" s="67" t="s">
        <v>5</v>
      </c>
    </row>
    <row r="19" spans="1:14" s="8" customFormat="1" ht="43.5" customHeight="1">
      <c r="A19" s="327" t="s">
        <v>37</v>
      </c>
      <c r="B19" s="327"/>
      <c r="C19" s="327"/>
      <c r="D19" s="327"/>
      <c r="E19" s="327"/>
      <c r="F19" s="9"/>
      <c r="G19" s="10"/>
      <c r="J19" s="11"/>
      <c r="K19" s="11"/>
      <c r="L19" s="11"/>
      <c r="M19" s="11"/>
    </row>
    <row r="20" spans="1:14" s="7" customForma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</sheetData>
  <sheetProtection selectLockedCells="1" selectUnlockedCells="1"/>
  <mergeCells count="17">
    <mergeCell ref="M9:M10"/>
    <mergeCell ref="N9:N10"/>
    <mergeCell ref="A1:M1"/>
    <mergeCell ref="A2:N2"/>
    <mergeCell ref="A3:N3"/>
    <mergeCell ref="A9:A10"/>
    <mergeCell ref="B9:B10"/>
    <mergeCell ref="C9:C10"/>
    <mergeCell ref="D9:E10"/>
    <mergeCell ref="F9:F10"/>
    <mergeCell ref="G9:G10"/>
    <mergeCell ref="H9:H10"/>
    <mergeCell ref="A19:E19"/>
    <mergeCell ref="I9:I10"/>
    <mergeCell ref="J9:J10"/>
    <mergeCell ref="K9:K10"/>
    <mergeCell ref="L9:L10"/>
  </mergeCells>
  <printOptions horizontalCentered="1"/>
  <pageMargins left="0.15748031496062992" right="0.15748031496062992" top="0.35433070866141736" bottom="0.15748031496062992" header="0.27559055118110237" footer="0.23622047244094491"/>
  <pageSetup paperSize="9" scale="87" firstPageNumber="0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AA18"/>
  <sheetViews>
    <sheetView view="pageBreakPreview" topLeftCell="A4" zoomScaleNormal="70" zoomScaleSheetLayoutView="100" workbookViewId="0">
      <selection activeCell="F10" sqref="F10:N10"/>
    </sheetView>
  </sheetViews>
  <sheetFormatPr defaultRowHeight="12.75"/>
  <cols>
    <col min="1" max="1" width="5.42578125" style="6" customWidth="1"/>
    <col min="2" max="2" width="7.85546875" style="6" customWidth="1"/>
    <col min="3" max="3" width="5" style="6" customWidth="1"/>
    <col min="4" max="4" width="5" style="6" hidden="1" customWidth="1"/>
    <col min="5" max="5" width="11.42578125" style="6" customWidth="1"/>
    <col min="6" max="6" width="14.28515625" style="6" customWidth="1"/>
    <col min="7" max="7" width="1.85546875" style="6" hidden="1" customWidth="1"/>
    <col min="8" max="8" width="5.140625" style="6" customWidth="1"/>
    <col min="9" max="9" width="16.42578125" style="6" customWidth="1"/>
    <col min="10" max="10" width="10.85546875" style="6" hidden="1" customWidth="1"/>
    <col min="11" max="11" width="15" style="6" customWidth="1"/>
    <col min="12" max="12" width="9.28515625" style="6" customWidth="1"/>
    <col min="13" max="13" width="12.42578125" style="6" customWidth="1"/>
    <col min="14" max="14" width="6.42578125" style="6" customWidth="1"/>
    <col min="15" max="16384" width="9.140625" style="6"/>
  </cols>
  <sheetData>
    <row r="1" spans="1:27" s="13" customFormat="1" ht="31.5" customHeight="1">
      <c r="A1" s="320" t="s">
        <v>92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27" s="13" customFormat="1" ht="21" customHeight="1">
      <c r="A2" s="321" t="s">
        <v>60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</row>
    <row r="3" spans="1:27" s="15" customFormat="1" ht="25.5" customHeight="1">
      <c r="A3" s="322" t="s">
        <v>356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</row>
    <row r="4" spans="1:27" s="15" customFormat="1" ht="25.5" customHeight="1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1:27" s="13" customFormat="1" ht="19.5" customHeight="1">
      <c r="B5" s="54" t="s">
        <v>25</v>
      </c>
      <c r="C5" s="357" t="s">
        <v>367</v>
      </c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</row>
    <row r="6" spans="1:27" s="13" customFormat="1" ht="19.5" customHeight="1">
      <c r="B6" s="54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</row>
    <row r="7" spans="1:27" s="16" customFormat="1" ht="27.75" customHeight="1">
      <c r="A7" s="55" t="s">
        <v>26</v>
      </c>
      <c r="B7" s="55"/>
      <c r="C7" s="56"/>
      <c r="D7" s="56"/>
      <c r="E7" s="56"/>
      <c r="F7" s="56"/>
      <c r="G7" s="56"/>
      <c r="H7" s="57"/>
      <c r="I7" s="57"/>
      <c r="J7" s="57"/>
      <c r="K7" s="58"/>
      <c r="L7" s="59" t="s">
        <v>355</v>
      </c>
      <c r="M7" s="57"/>
      <c r="N7" s="57"/>
    </row>
    <row r="8" spans="1:27" s="13" customFormat="1" ht="41.25" customHeight="1">
      <c r="A8" s="338" t="s">
        <v>0</v>
      </c>
      <c r="B8" s="355" t="s">
        <v>28</v>
      </c>
      <c r="C8" s="339" t="s">
        <v>29</v>
      </c>
      <c r="D8" s="223"/>
      <c r="E8" s="333" t="s">
        <v>93</v>
      </c>
      <c r="F8" s="333"/>
      <c r="G8" s="333" t="s">
        <v>1</v>
      </c>
      <c r="H8" s="334" t="s">
        <v>2</v>
      </c>
      <c r="I8" s="333" t="s">
        <v>94</v>
      </c>
      <c r="J8" s="336" t="s">
        <v>3</v>
      </c>
      <c r="K8" s="336" t="s">
        <v>95</v>
      </c>
      <c r="L8" s="337" t="s">
        <v>96</v>
      </c>
      <c r="M8" s="337" t="s">
        <v>97</v>
      </c>
      <c r="N8" s="337" t="s">
        <v>98</v>
      </c>
      <c r="O8" s="323" t="s">
        <v>99</v>
      </c>
    </row>
    <row r="9" spans="1:27" s="13" customFormat="1" ht="41.25" customHeight="1">
      <c r="A9" s="338"/>
      <c r="B9" s="338"/>
      <c r="C9" s="339"/>
      <c r="D9" s="223"/>
      <c r="E9" s="333"/>
      <c r="F9" s="333"/>
      <c r="G9" s="333"/>
      <c r="H9" s="334"/>
      <c r="I9" s="333"/>
      <c r="J9" s="336"/>
      <c r="K9" s="336"/>
      <c r="L9" s="337"/>
      <c r="M9" s="337"/>
      <c r="N9" s="337"/>
      <c r="O9" s="324"/>
    </row>
    <row r="10" spans="1:27" s="16" customFormat="1" ht="59.25" customHeight="1">
      <c r="A10" s="148">
        <v>1</v>
      </c>
      <c r="B10" s="297">
        <v>0.48958333333333331</v>
      </c>
      <c r="C10" s="62">
        <v>26</v>
      </c>
      <c r="D10" s="62"/>
      <c r="E10" s="63" t="s">
        <v>164</v>
      </c>
      <c r="F10" s="63" t="s">
        <v>165</v>
      </c>
      <c r="G10" s="64">
        <v>10118949</v>
      </c>
      <c r="H10" s="62" t="s">
        <v>4</v>
      </c>
      <c r="I10" s="65" t="s">
        <v>166</v>
      </c>
      <c r="J10" s="64" t="s">
        <v>167</v>
      </c>
      <c r="K10" s="66" t="s">
        <v>168</v>
      </c>
      <c r="L10" s="67" t="s">
        <v>11</v>
      </c>
      <c r="M10" s="67" t="s">
        <v>6</v>
      </c>
      <c r="N10" s="67" t="s">
        <v>16</v>
      </c>
      <c r="O10" s="70" t="s">
        <v>18</v>
      </c>
    </row>
    <row r="11" spans="1:27" s="16" customFormat="1" ht="59.25" customHeight="1">
      <c r="A11" s="148">
        <v>2</v>
      </c>
      <c r="B11" s="297">
        <v>0.49513888888888885</v>
      </c>
      <c r="C11" s="62">
        <v>36</v>
      </c>
      <c r="D11" s="62"/>
      <c r="E11" s="63" t="s">
        <v>178</v>
      </c>
      <c r="F11" s="63" t="s">
        <v>179</v>
      </c>
      <c r="G11" s="64">
        <v>10074519</v>
      </c>
      <c r="H11" s="62" t="s">
        <v>4</v>
      </c>
      <c r="I11" s="65" t="s">
        <v>180</v>
      </c>
      <c r="J11" s="64" t="s">
        <v>181</v>
      </c>
      <c r="K11" s="66" t="s">
        <v>182</v>
      </c>
      <c r="L11" s="67" t="s">
        <v>14</v>
      </c>
      <c r="M11" s="67" t="s">
        <v>8</v>
      </c>
      <c r="N11" s="67" t="s">
        <v>15</v>
      </c>
      <c r="O11" s="67" t="s">
        <v>145</v>
      </c>
    </row>
    <row r="12" spans="1:27" s="16" customFormat="1" ht="59.25" customHeight="1">
      <c r="A12" s="148">
        <v>3</v>
      </c>
      <c r="B12" s="297">
        <v>0.500694444444444</v>
      </c>
      <c r="C12" s="62">
        <v>24</v>
      </c>
      <c r="D12" s="62"/>
      <c r="E12" s="63" t="s">
        <v>286</v>
      </c>
      <c r="F12" s="63" t="s">
        <v>287</v>
      </c>
      <c r="G12" s="64">
        <v>10085618</v>
      </c>
      <c r="H12" s="62" t="s">
        <v>4</v>
      </c>
      <c r="I12" s="65" t="s">
        <v>288</v>
      </c>
      <c r="J12" s="64" t="s">
        <v>342</v>
      </c>
      <c r="K12" s="66" t="s">
        <v>298</v>
      </c>
      <c r="L12" s="67" t="s">
        <v>58</v>
      </c>
      <c r="M12" s="67" t="s">
        <v>6</v>
      </c>
      <c r="N12" s="67" t="s">
        <v>327</v>
      </c>
      <c r="O12" s="70" t="s">
        <v>5</v>
      </c>
    </row>
    <row r="13" spans="1:27" s="16" customFormat="1" ht="59.25" customHeight="1">
      <c r="A13" s="148">
        <v>4</v>
      </c>
      <c r="B13" s="297">
        <v>0.50624999999999998</v>
      </c>
      <c r="C13" s="62">
        <v>23</v>
      </c>
      <c r="D13" s="62"/>
      <c r="E13" s="63" t="s">
        <v>214</v>
      </c>
      <c r="F13" s="63" t="s">
        <v>284</v>
      </c>
      <c r="G13" s="64">
        <v>10013818</v>
      </c>
      <c r="H13" s="62" t="s">
        <v>4</v>
      </c>
      <c r="I13" s="65" t="s">
        <v>285</v>
      </c>
      <c r="J13" s="64" t="s">
        <v>341</v>
      </c>
      <c r="K13" s="66" t="s">
        <v>297</v>
      </c>
      <c r="L13" s="67" t="s">
        <v>53</v>
      </c>
      <c r="M13" s="67" t="s">
        <v>65</v>
      </c>
      <c r="N13" s="67" t="s">
        <v>67</v>
      </c>
      <c r="O13" s="70" t="s">
        <v>18</v>
      </c>
    </row>
    <row r="14" spans="1:27" s="16" customFormat="1" ht="59.25" customHeight="1">
      <c r="A14" s="148">
        <v>5</v>
      </c>
      <c r="B14" s="297">
        <v>0.51180555555555496</v>
      </c>
      <c r="C14" s="62">
        <v>15</v>
      </c>
      <c r="D14" s="62"/>
      <c r="E14" s="63" t="s">
        <v>101</v>
      </c>
      <c r="F14" s="63" t="s">
        <v>280</v>
      </c>
      <c r="G14" s="64">
        <v>10119621</v>
      </c>
      <c r="H14" s="62" t="s">
        <v>4</v>
      </c>
      <c r="I14" s="65" t="s">
        <v>177</v>
      </c>
      <c r="J14" s="64" t="s">
        <v>70</v>
      </c>
      <c r="K14" s="66" t="s">
        <v>59</v>
      </c>
      <c r="L14" s="67" t="s">
        <v>53</v>
      </c>
      <c r="M14" s="67" t="s">
        <v>65</v>
      </c>
      <c r="N14" s="67" t="s">
        <v>67</v>
      </c>
      <c r="O14" s="67" t="s">
        <v>5</v>
      </c>
    </row>
    <row r="15" spans="1:27" s="16" customFormat="1" ht="59.25" customHeight="1">
      <c r="A15" s="148">
        <v>6</v>
      </c>
      <c r="B15" s="297">
        <v>0.51736111111111105</v>
      </c>
      <c r="C15" s="62">
        <v>4</v>
      </c>
      <c r="D15" s="62"/>
      <c r="E15" s="63" t="s">
        <v>169</v>
      </c>
      <c r="F15" s="63" t="s">
        <v>170</v>
      </c>
      <c r="G15" s="64">
        <v>10118199</v>
      </c>
      <c r="H15" s="62" t="s">
        <v>4</v>
      </c>
      <c r="I15" s="65" t="s">
        <v>171</v>
      </c>
      <c r="J15" s="64" t="s">
        <v>172</v>
      </c>
      <c r="K15" s="66"/>
      <c r="L15" s="67" t="s">
        <v>53</v>
      </c>
      <c r="M15" s="67" t="s">
        <v>65</v>
      </c>
      <c r="N15" s="67" t="s">
        <v>17</v>
      </c>
      <c r="O15" s="70" t="s">
        <v>18</v>
      </c>
    </row>
    <row r="16" spans="1:27" s="16" customFormat="1" ht="59.25" customHeight="1">
      <c r="A16" s="148">
        <v>7</v>
      </c>
      <c r="B16" s="297">
        <v>0.52291666666666603</v>
      </c>
      <c r="C16" s="62">
        <v>27</v>
      </c>
      <c r="D16" s="62"/>
      <c r="E16" s="63" t="s">
        <v>153</v>
      </c>
      <c r="F16" s="63" t="s">
        <v>154</v>
      </c>
      <c r="G16" s="64">
        <v>10029509</v>
      </c>
      <c r="H16" s="62" t="s">
        <v>4</v>
      </c>
      <c r="I16" s="65" t="s">
        <v>155</v>
      </c>
      <c r="J16" s="64" t="s">
        <v>156</v>
      </c>
      <c r="K16" s="66" t="s">
        <v>157</v>
      </c>
      <c r="L16" s="67" t="s">
        <v>69</v>
      </c>
      <c r="M16" s="67" t="s">
        <v>8</v>
      </c>
      <c r="N16" s="67" t="s">
        <v>120</v>
      </c>
      <c r="O16" s="67" t="s">
        <v>5</v>
      </c>
    </row>
    <row r="17" spans="1:15" s="16" customFormat="1" ht="59.25" customHeight="1">
      <c r="A17" s="148">
        <v>8</v>
      </c>
      <c r="B17" s="297">
        <v>0.52847222222222201</v>
      </c>
      <c r="C17" s="62">
        <v>30</v>
      </c>
      <c r="D17" s="62"/>
      <c r="E17" s="63" t="s">
        <v>158</v>
      </c>
      <c r="F17" s="63" t="s">
        <v>159</v>
      </c>
      <c r="G17" s="64">
        <v>10173829</v>
      </c>
      <c r="H17" s="62" t="s">
        <v>4</v>
      </c>
      <c r="I17" s="65" t="s">
        <v>160</v>
      </c>
      <c r="J17" s="64" t="s">
        <v>161</v>
      </c>
      <c r="K17" s="66" t="s">
        <v>162</v>
      </c>
      <c r="L17" s="67" t="s">
        <v>14</v>
      </c>
      <c r="M17" s="67" t="s">
        <v>8</v>
      </c>
      <c r="N17" s="67" t="s">
        <v>163</v>
      </c>
      <c r="O17" s="70" t="s">
        <v>18</v>
      </c>
    </row>
    <row r="18" spans="1:15" s="7" customForma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sheetProtection selectLockedCells="1" selectUnlockedCells="1"/>
  <mergeCells count="17">
    <mergeCell ref="M8:M9"/>
    <mergeCell ref="N8:N9"/>
    <mergeCell ref="A1:N1"/>
    <mergeCell ref="A2:O2"/>
    <mergeCell ref="A3:O3"/>
    <mergeCell ref="C5:O5"/>
    <mergeCell ref="A8:A9"/>
    <mergeCell ref="B8:B9"/>
    <mergeCell ref="C8:C9"/>
    <mergeCell ref="E8:F9"/>
    <mergeCell ref="G8:G9"/>
    <mergeCell ref="H8:H9"/>
    <mergeCell ref="O8:O9"/>
    <mergeCell ref="I8:I9"/>
    <mergeCell ref="J8:J9"/>
    <mergeCell ref="K8:K9"/>
    <mergeCell ref="L8:L9"/>
  </mergeCells>
  <printOptions horizontalCentered="1"/>
  <pageMargins left="0.15748031496062992" right="0.15748031496062992" top="0.35433070866141736" bottom="0.15748031496062992" header="0.27559055118110237" footer="0.23622047244094491"/>
  <pageSetup paperSize="9" scale="87" firstPageNumber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AA17"/>
  <sheetViews>
    <sheetView view="pageBreakPreview" zoomScale="95" zoomScaleSheetLayoutView="95" workbookViewId="0">
      <selection activeCell="F10" sqref="F10"/>
    </sheetView>
  </sheetViews>
  <sheetFormatPr defaultRowHeight="12.75"/>
  <cols>
    <col min="1" max="1" width="3.85546875" customWidth="1"/>
    <col min="2" max="2" width="5" customWidth="1"/>
    <col min="3" max="3" width="9.7109375" customWidth="1"/>
    <col min="4" max="4" width="14.140625" customWidth="1"/>
    <col min="5" max="5" width="10" hidden="1" customWidth="1"/>
    <col min="6" max="6" width="5.140625" customWidth="1"/>
    <col min="7" max="7" width="13.5703125" customWidth="1"/>
    <col min="8" max="8" width="9.140625" hidden="1" customWidth="1"/>
    <col min="9" max="9" width="11.7109375" customWidth="1"/>
    <col min="10" max="10" width="10" customWidth="1"/>
    <col min="11" max="11" width="8.5703125" customWidth="1"/>
    <col min="12" max="12" width="6.42578125" customWidth="1"/>
    <col min="13" max="13" width="6.140625" customWidth="1"/>
    <col min="14" max="14" width="7.7109375" customWidth="1"/>
    <col min="15" max="15" width="3.140625" style="2" customWidth="1"/>
    <col min="16" max="16" width="6.5703125" customWidth="1"/>
    <col min="17" max="17" width="7.7109375" customWidth="1"/>
    <col min="18" max="18" width="3.140625" style="2" customWidth="1"/>
    <col min="19" max="19" width="6.42578125" customWidth="1"/>
    <col min="20" max="20" width="7.7109375" customWidth="1"/>
    <col min="21" max="21" width="3.28515625" style="2" customWidth="1"/>
    <col min="22" max="22" width="3.85546875" customWidth="1"/>
    <col min="23" max="23" width="4.42578125" customWidth="1"/>
    <col min="24" max="25" width="8" customWidth="1"/>
    <col min="26" max="26" width="8.140625" customWidth="1"/>
  </cols>
  <sheetData>
    <row r="1" spans="1:27" s="80" customFormat="1" ht="33" customHeight="1">
      <c r="A1" s="364" t="s">
        <v>92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5"/>
      <c r="O1" s="366"/>
      <c r="P1" s="366"/>
      <c r="Q1" s="367"/>
      <c r="R1" s="367"/>
      <c r="S1" s="367"/>
      <c r="T1" s="367"/>
      <c r="U1" s="367"/>
      <c r="V1" s="367"/>
      <c r="W1" s="367"/>
      <c r="X1" s="367"/>
      <c r="Y1" s="367"/>
      <c r="Z1" s="107"/>
      <c r="AA1" s="107"/>
    </row>
    <row r="2" spans="1:27" s="14" customFormat="1" ht="17.25" customHeight="1">
      <c r="A2" s="368" t="s">
        <v>23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9"/>
      <c r="O2" s="370"/>
      <c r="P2" s="370"/>
      <c r="Q2" s="371"/>
      <c r="R2" s="371"/>
      <c r="S2" s="371"/>
      <c r="T2" s="371"/>
      <c r="U2" s="371"/>
      <c r="V2" s="371"/>
      <c r="W2" s="371"/>
      <c r="X2" s="371"/>
      <c r="Y2" s="371"/>
      <c r="Z2" s="108"/>
      <c r="AA2" s="108"/>
    </row>
    <row r="3" spans="1:27" s="60" customFormat="1" ht="22.5" customHeight="1">
      <c r="A3" s="372" t="s">
        <v>38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3"/>
      <c r="N3" s="374"/>
      <c r="O3" s="374"/>
      <c r="P3" s="375"/>
      <c r="Q3" s="375"/>
      <c r="R3" s="375"/>
      <c r="S3" s="375"/>
      <c r="T3" s="376"/>
      <c r="U3" s="377"/>
      <c r="V3" s="377"/>
      <c r="W3" s="377"/>
      <c r="X3" s="377"/>
      <c r="Y3" s="117"/>
      <c r="Z3" s="85"/>
    </row>
    <row r="4" spans="1:27" s="88" customFormat="1" ht="21.75" customHeight="1">
      <c r="A4" s="85"/>
      <c r="B4" s="60"/>
      <c r="C4" s="85" t="s">
        <v>25</v>
      </c>
      <c r="D4" s="378" t="s">
        <v>317</v>
      </c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60"/>
      <c r="AA4" s="60"/>
    </row>
    <row r="5" spans="1:27" s="60" customFormat="1" ht="18.600000000000001" customHeight="1">
      <c r="A5" s="173" t="s">
        <v>71</v>
      </c>
      <c r="B5" s="173"/>
      <c r="C5" s="173"/>
      <c r="D5" s="173"/>
      <c r="E5" s="173"/>
      <c r="F5" s="173"/>
      <c r="G5" s="173"/>
      <c r="H5" s="173"/>
      <c r="I5" s="173"/>
      <c r="K5" s="99"/>
      <c r="L5" s="99"/>
      <c r="M5" s="99"/>
      <c r="N5" s="99"/>
      <c r="O5" s="101"/>
      <c r="P5" s="99"/>
      <c r="Q5" s="99"/>
      <c r="R5" s="101"/>
      <c r="S5" s="99"/>
      <c r="T5" s="99"/>
      <c r="U5" s="101"/>
      <c r="V5" s="102"/>
      <c r="W5" s="102"/>
      <c r="X5" s="102" t="s">
        <v>100</v>
      </c>
    </row>
    <row r="6" spans="1:27" s="60" customFormat="1" ht="21.75" customHeight="1">
      <c r="A6" s="363" t="s">
        <v>27</v>
      </c>
      <c r="B6" s="361" t="s">
        <v>29</v>
      </c>
      <c r="C6" s="362" t="s">
        <v>266</v>
      </c>
      <c r="D6" s="362"/>
      <c r="E6" s="362" t="s">
        <v>1</v>
      </c>
      <c r="F6" s="379" t="s">
        <v>2</v>
      </c>
      <c r="G6" s="362" t="s">
        <v>267</v>
      </c>
      <c r="H6" s="380" t="s">
        <v>3</v>
      </c>
      <c r="I6" s="380" t="s">
        <v>268</v>
      </c>
      <c r="J6" s="381" t="s">
        <v>269</v>
      </c>
      <c r="K6" s="381" t="s">
        <v>270</v>
      </c>
      <c r="L6" s="381" t="s">
        <v>271</v>
      </c>
      <c r="M6" s="382" t="s">
        <v>41</v>
      </c>
      <c r="N6" s="382"/>
      <c r="O6" s="382"/>
      <c r="P6" s="383" t="s">
        <v>31</v>
      </c>
      <c r="Q6" s="383"/>
      <c r="R6" s="383"/>
      <c r="S6" s="382" t="s">
        <v>42</v>
      </c>
      <c r="T6" s="382"/>
      <c r="U6" s="382"/>
      <c r="V6" s="358" t="s">
        <v>63</v>
      </c>
      <c r="W6" s="358" t="s">
        <v>64</v>
      </c>
      <c r="X6" s="359" t="s">
        <v>39</v>
      </c>
      <c r="Y6" s="359" t="s">
        <v>34</v>
      </c>
      <c r="Z6" s="359" t="s">
        <v>62</v>
      </c>
    </row>
    <row r="7" spans="1:27" s="60" customFormat="1" ht="48" customHeight="1">
      <c r="A7" s="363"/>
      <c r="B7" s="361"/>
      <c r="C7" s="362"/>
      <c r="D7" s="362"/>
      <c r="E7" s="362"/>
      <c r="F7" s="379"/>
      <c r="G7" s="362"/>
      <c r="H7" s="380"/>
      <c r="I7" s="380"/>
      <c r="J7" s="381"/>
      <c r="K7" s="381"/>
      <c r="L7" s="381"/>
      <c r="M7" s="27" t="s">
        <v>35</v>
      </c>
      <c r="N7" s="27" t="s">
        <v>36</v>
      </c>
      <c r="O7" s="103" t="s">
        <v>27</v>
      </c>
      <c r="P7" s="27" t="s">
        <v>35</v>
      </c>
      <c r="Q7" s="27" t="s">
        <v>36</v>
      </c>
      <c r="R7" s="103" t="s">
        <v>27</v>
      </c>
      <c r="S7" s="27" t="s">
        <v>35</v>
      </c>
      <c r="T7" s="27" t="s">
        <v>36</v>
      </c>
      <c r="U7" s="103" t="s">
        <v>27</v>
      </c>
      <c r="V7" s="358"/>
      <c r="W7" s="358"/>
      <c r="X7" s="359"/>
      <c r="Y7" s="359"/>
      <c r="Z7" s="359"/>
    </row>
    <row r="8" spans="1:27" s="106" customFormat="1" ht="54" customHeight="1">
      <c r="A8" s="21">
        <v>1</v>
      </c>
      <c r="B8" s="78">
        <v>22</v>
      </c>
      <c r="C8" s="63" t="s">
        <v>201</v>
      </c>
      <c r="D8" s="63" t="s">
        <v>202</v>
      </c>
      <c r="E8" s="64">
        <v>10201571</v>
      </c>
      <c r="F8" s="62" t="s">
        <v>4</v>
      </c>
      <c r="G8" s="65" t="s">
        <v>203</v>
      </c>
      <c r="H8" s="64" t="s">
        <v>81</v>
      </c>
      <c r="I8" s="66" t="s">
        <v>204</v>
      </c>
      <c r="J8" s="67" t="s">
        <v>53</v>
      </c>
      <c r="K8" s="67" t="s">
        <v>65</v>
      </c>
      <c r="L8" s="67" t="s">
        <v>56</v>
      </c>
      <c r="M8" s="104">
        <v>231</v>
      </c>
      <c r="N8" s="168">
        <f t="shared" ref="N8:N15" si="0">M8/3.3</f>
        <v>70</v>
      </c>
      <c r="O8" s="169">
        <f t="shared" ref="O8:O15" si="1">RANK(N8,N$8:N$15)</f>
        <v>1</v>
      </c>
      <c r="P8" s="104">
        <v>229</v>
      </c>
      <c r="Q8" s="168">
        <f t="shared" ref="Q8:Q15" si="2">P8/3.3</f>
        <v>69.393939393939391</v>
      </c>
      <c r="R8" s="169">
        <f t="shared" ref="R8:R15" si="3">RANK(Q8,Q$8:Q$15)</f>
        <v>1</v>
      </c>
      <c r="S8" s="104">
        <v>232.5</v>
      </c>
      <c r="T8" s="168">
        <f t="shared" ref="T8:T15" si="4">S8/3.3</f>
        <v>70.454545454545453</v>
      </c>
      <c r="U8" s="169">
        <f t="shared" ref="U8:U15" si="5">RANK(T8,T$8:T$15)</f>
        <v>1</v>
      </c>
      <c r="V8" s="170" t="s">
        <v>40</v>
      </c>
      <c r="W8" s="170"/>
      <c r="X8" s="171">
        <f t="shared" ref="X8:X15" si="6">S8+P8+M8</f>
        <v>692.5</v>
      </c>
      <c r="Y8" s="172">
        <f t="shared" ref="Y8:Y15" si="7">X8/3.3/3-IF($V8=1,2,IF($V8=2,1.5,0))</f>
        <v>69.949494949494962</v>
      </c>
      <c r="Z8" s="105"/>
    </row>
    <row r="9" spans="1:27" s="106" customFormat="1" ht="54" customHeight="1">
      <c r="A9" s="21">
        <v>2</v>
      </c>
      <c r="B9" s="78">
        <v>28</v>
      </c>
      <c r="C9" s="63" t="s">
        <v>189</v>
      </c>
      <c r="D9" s="63" t="s">
        <v>190</v>
      </c>
      <c r="E9" s="64">
        <v>10117756</v>
      </c>
      <c r="F9" s="62" t="s">
        <v>4</v>
      </c>
      <c r="G9" s="65" t="s">
        <v>191</v>
      </c>
      <c r="H9" s="64" t="s">
        <v>192</v>
      </c>
      <c r="I9" s="66" t="s">
        <v>193</v>
      </c>
      <c r="J9" s="67" t="s">
        <v>69</v>
      </c>
      <c r="K9" s="67" t="s">
        <v>8</v>
      </c>
      <c r="L9" s="67" t="s">
        <v>194</v>
      </c>
      <c r="M9" s="104">
        <v>223</v>
      </c>
      <c r="N9" s="168">
        <f t="shared" si="0"/>
        <v>67.575757575757578</v>
      </c>
      <c r="O9" s="169">
        <f t="shared" si="1"/>
        <v>4</v>
      </c>
      <c r="P9" s="104">
        <v>227.5</v>
      </c>
      <c r="Q9" s="168">
        <f t="shared" si="2"/>
        <v>68.939393939393938</v>
      </c>
      <c r="R9" s="169">
        <f t="shared" si="3"/>
        <v>2</v>
      </c>
      <c r="S9" s="104">
        <v>229.5</v>
      </c>
      <c r="T9" s="168">
        <f t="shared" si="4"/>
        <v>69.545454545454547</v>
      </c>
      <c r="U9" s="169">
        <f t="shared" si="5"/>
        <v>2</v>
      </c>
      <c r="V9" s="170" t="s">
        <v>40</v>
      </c>
      <c r="W9" s="170"/>
      <c r="X9" s="171">
        <f t="shared" si="6"/>
        <v>680</v>
      </c>
      <c r="Y9" s="172">
        <f t="shared" si="7"/>
        <v>68.686868686868692</v>
      </c>
      <c r="Z9" s="105"/>
    </row>
    <row r="10" spans="1:27" s="106" customFormat="1" ht="54" customHeight="1">
      <c r="A10" s="21">
        <v>3</v>
      </c>
      <c r="B10" s="78">
        <v>7</v>
      </c>
      <c r="C10" s="63" t="s">
        <v>214</v>
      </c>
      <c r="D10" s="63" t="s">
        <v>215</v>
      </c>
      <c r="E10" s="64">
        <v>10195136</v>
      </c>
      <c r="F10" s="62" t="s">
        <v>4</v>
      </c>
      <c r="G10" s="65" t="s">
        <v>282</v>
      </c>
      <c r="H10" s="64" t="s">
        <v>216</v>
      </c>
      <c r="I10" s="66"/>
      <c r="J10" s="67" t="s">
        <v>58</v>
      </c>
      <c r="K10" s="67" t="s">
        <v>10</v>
      </c>
      <c r="L10" s="67" t="s">
        <v>195</v>
      </c>
      <c r="M10" s="104">
        <v>227</v>
      </c>
      <c r="N10" s="168">
        <f t="shared" si="0"/>
        <v>68.787878787878796</v>
      </c>
      <c r="O10" s="169">
        <f t="shared" si="1"/>
        <v>2</v>
      </c>
      <c r="P10" s="104">
        <v>216.5</v>
      </c>
      <c r="Q10" s="168">
        <f t="shared" si="2"/>
        <v>65.606060606060609</v>
      </c>
      <c r="R10" s="169">
        <f t="shared" si="3"/>
        <v>5</v>
      </c>
      <c r="S10" s="104">
        <v>225</v>
      </c>
      <c r="T10" s="168">
        <f t="shared" si="4"/>
        <v>68.181818181818187</v>
      </c>
      <c r="U10" s="169">
        <f t="shared" si="5"/>
        <v>4</v>
      </c>
      <c r="V10" s="170" t="s">
        <v>40</v>
      </c>
      <c r="W10" s="170"/>
      <c r="X10" s="171">
        <f t="shared" si="6"/>
        <v>668.5</v>
      </c>
      <c r="Y10" s="172">
        <f t="shared" si="7"/>
        <v>67.525252525252526</v>
      </c>
      <c r="Z10" s="105"/>
    </row>
    <row r="11" spans="1:27" s="106" customFormat="1" ht="54" customHeight="1">
      <c r="A11" s="21">
        <v>4</v>
      </c>
      <c r="B11" s="78">
        <v>25</v>
      </c>
      <c r="C11" s="63" t="s">
        <v>208</v>
      </c>
      <c r="D11" s="63" t="s">
        <v>209</v>
      </c>
      <c r="E11" s="64">
        <v>10140828</v>
      </c>
      <c r="F11" s="62" t="s">
        <v>4</v>
      </c>
      <c r="G11" s="65" t="s">
        <v>210</v>
      </c>
      <c r="H11" s="64" t="s">
        <v>68</v>
      </c>
      <c r="I11" s="66" t="s">
        <v>211</v>
      </c>
      <c r="J11" s="67" t="s">
        <v>69</v>
      </c>
      <c r="K11" s="67" t="s">
        <v>8</v>
      </c>
      <c r="L11" s="67" t="s">
        <v>15</v>
      </c>
      <c r="M11" s="104">
        <v>226.5</v>
      </c>
      <c r="N11" s="168">
        <f t="shared" si="0"/>
        <v>68.63636363636364</v>
      </c>
      <c r="O11" s="169">
        <f t="shared" si="1"/>
        <v>3</v>
      </c>
      <c r="P11" s="104">
        <v>221</v>
      </c>
      <c r="Q11" s="168">
        <f t="shared" si="2"/>
        <v>66.969696969696969</v>
      </c>
      <c r="R11" s="169">
        <f t="shared" si="3"/>
        <v>3</v>
      </c>
      <c r="S11" s="104">
        <v>218</v>
      </c>
      <c r="T11" s="168">
        <f t="shared" si="4"/>
        <v>66.060606060606062</v>
      </c>
      <c r="U11" s="169">
        <f t="shared" si="5"/>
        <v>5</v>
      </c>
      <c r="V11" s="170" t="s">
        <v>40</v>
      </c>
      <c r="W11" s="170"/>
      <c r="X11" s="171">
        <f t="shared" si="6"/>
        <v>665.5</v>
      </c>
      <c r="Y11" s="172">
        <f t="shared" si="7"/>
        <v>67.222222222222229</v>
      </c>
      <c r="Z11" s="105"/>
    </row>
    <row r="12" spans="1:27" s="106" customFormat="1" ht="54" customHeight="1">
      <c r="A12" s="21">
        <v>5</v>
      </c>
      <c r="B12" s="78">
        <v>2</v>
      </c>
      <c r="C12" s="120" t="s">
        <v>281</v>
      </c>
      <c r="D12" s="120" t="s">
        <v>283</v>
      </c>
      <c r="E12" s="121">
        <v>102011854</v>
      </c>
      <c r="F12" s="62" t="s">
        <v>4</v>
      </c>
      <c r="G12" s="65" t="s">
        <v>212</v>
      </c>
      <c r="H12" s="64" t="s">
        <v>52</v>
      </c>
      <c r="I12" s="66" t="s">
        <v>213</v>
      </c>
      <c r="J12" s="67" t="s">
        <v>53</v>
      </c>
      <c r="K12" s="67" t="s">
        <v>65</v>
      </c>
      <c r="L12" s="67" t="s">
        <v>19</v>
      </c>
      <c r="M12" s="104">
        <v>214</v>
      </c>
      <c r="N12" s="168">
        <f t="shared" si="0"/>
        <v>64.848484848484858</v>
      </c>
      <c r="O12" s="169">
        <f t="shared" si="1"/>
        <v>7</v>
      </c>
      <c r="P12" s="104">
        <v>213</v>
      </c>
      <c r="Q12" s="168">
        <f t="shared" si="2"/>
        <v>64.545454545454547</v>
      </c>
      <c r="R12" s="169">
        <f t="shared" si="3"/>
        <v>6</v>
      </c>
      <c r="S12" s="104">
        <v>226</v>
      </c>
      <c r="T12" s="168">
        <f t="shared" si="4"/>
        <v>68.484848484848484</v>
      </c>
      <c r="U12" s="169">
        <f t="shared" si="5"/>
        <v>3</v>
      </c>
      <c r="V12" s="170" t="s">
        <v>40</v>
      </c>
      <c r="W12" s="170"/>
      <c r="X12" s="171">
        <f t="shared" si="6"/>
        <v>653</v>
      </c>
      <c r="Y12" s="172">
        <f t="shared" si="7"/>
        <v>65.959595959595958</v>
      </c>
      <c r="Z12" s="105"/>
    </row>
    <row r="13" spans="1:27" s="106" customFormat="1" ht="54" customHeight="1">
      <c r="A13" s="21">
        <v>6</v>
      </c>
      <c r="B13" s="78">
        <v>21</v>
      </c>
      <c r="C13" s="63" t="s">
        <v>205</v>
      </c>
      <c r="D13" s="63" t="s">
        <v>206</v>
      </c>
      <c r="E13" s="64">
        <v>10149704</v>
      </c>
      <c r="F13" s="62" t="s">
        <v>4</v>
      </c>
      <c r="G13" s="65" t="s">
        <v>207</v>
      </c>
      <c r="H13" s="64" t="s">
        <v>66</v>
      </c>
      <c r="I13" s="66" t="s">
        <v>21</v>
      </c>
      <c r="J13" s="67" t="s">
        <v>53</v>
      </c>
      <c r="K13" s="67" t="s">
        <v>65</v>
      </c>
      <c r="L13" s="67" t="s">
        <v>67</v>
      </c>
      <c r="M13" s="104">
        <v>214.5</v>
      </c>
      <c r="N13" s="168">
        <f t="shared" si="0"/>
        <v>65</v>
      </c>
      <c r="O13" s="169">
        <f t="shared" si="1"/>
        <v>6</v>
      </c>
      <c r="P13" s="104">
        <v>212.5</v>
      </c>
      <c r="Q13" s="168">
        <f t="shared" si="2"/>
        <v>64.393939393939391</v>
      </c>
      <c r="R13" s="169">
        <f t="shared" si="3"/>
        <v>7</v>
      </c>
      <c r="S13" s="104">
        <v>208</v>
      </c>
      <c r="T13" s="168">
        <f t="shared" si="4"/>
        <v>63.030303030303031</v>
      </c>
      <c r="U13" s="169">
        <f t="shared" si="5"/>
        <v>7</v>
      </c>
      <c r="V13" s="170" t="s">
        <v>40</v>
      </c>
      <c r="W13" s="170"/>
      <c r="X13" s="171">
        <f t="shared" si="6"/>
        <v>635</v>
      </c>
      <c r="Y13" s="172">
        <f t="shared" si="7"/>
        <v>64.141414141414145</v>
      </c>
      <c r="Z13" s="105"/>
    </row>
    <row r="14" spans="1:27" s="106" customFormat="1" ht="54" customHeight="1">
      <c r="A14" s="21">
        <v>7</v>
      </c>
      <c r="B14" s="78">
        <v>1</v>
      </c>
      <c r="C14" s="63" t="s">
        <v>184</v>
      </c>
      <c r="D14" s="63" t="s">
        <v>185</v>
      </c>
      <c r="E14" s="64">
        <v>10200231</v>
      </c>
      <c r="F14" s="62" t="s">
        <v>4</v>
      </c>
      <c r="G14" s="65" t="s">
        <v>186</v>
      </c>
      <c r="H14" s="64" t="s">
        <v>187</v>
      </c>
      <c r="I14" s="66" t="s">
        <v>188</v>
      </c>
      <c r="J14" s="67" t="s">
        <v>11</v>
      </c>
      <c r="K14" s="67" t="s">
        <v>6</v>
      </c>
      <c r="L14" s="67" t="s">
        <v>163</v>
      </c>
      <c r="M14" s="104">
        <v>215</v>
      </c>
      <c r="N14" s="168">
        <f t="shared" si="0"/>
        <v>65.151515151515156</v>
      </c>
      <c r="O14" s="169">
        <f t="shared" si="1"/>
        <v>5</v>
      </c>
      <c r="P14" s="104">
        <v>209</v>
      </c>
      <c r="Q14" s="168">
        <f t="shared" si="2"/>
        <v>63.333333333333336</v>
      </c>
      <c r="R14" s="169">
        <f t="shared" si="3"/>
        <v>8</v>
      </c>
      <c r="S14" s="104">
        <v>207</v>
      </c>
      <c r="T14" s="168">
        <f t="shared" si="4"/>
        <v>62.727272727272734</v>
      </c>
      <c r="U14" s="169">
        <f t="shared" si="5"/>
        <v>8</v>
      </c>
      <c r="V14" s="170" t="s">
        <v>40</v>
      </c>
      <c r="W14" s="170"/>
      <c r="X14" s="171">
        <f t="shared" si="6"/>
        <v>631</v>
      </c>
      <c r="Y14" s="172">
        <f t="shared" si="7"/>
        <v>63.737373737373737</v>
      </c>
      <c r="Z14" s="105"/>
    </row>
    <row r="15" spans="1:27" s="106" customFormat="1" ht="54" customHeight="1">
      <c r="A15" s="21">
        <v>8</v>
      </c>
      <c r="B15" s="78">
        <v>34</v>
      </c>
      <c r="C15" s="63" t="s">
        <v>196</v>
      </c>
      <c r="D15" s="63" t="s">
        <v>197</v>
      </c>
      <c r="E15" s="64">
        <v>10174296</v>
      </c>
      <c r="F15" s="62" t="s">
        <v>4</v>
      </c>
      <c r="G15" s="65" t="s">
        <v>198</v>
      </c>
      <c r="H15" s="64" t="s">
        <v>199</v>
      </c>
      <c r="I15" s="66" t="s">
        <v>200</v>
      </c>
      <c r="J15" s="67" t="s">
        <v>14</v>
      </c>
      <c r="K15" s="67" t="s">
        <v>8</v>
      </c>
      <c r="L15" s="67" t="s">
        <v>80</v>
      </c>
      <c r="M15" s="104">
        <v>201</v>
      </c>
      <c r="N15" s="168">
        <f t="shared" si="0"/>
        <v>60.909090909090914</v>
      </c>
      <c r="O15" s="169">
        <f t="shared" si="1"/>
        <v>8</v>
      </c>
      <c r="P15" s="104">
        <v>219.5</v>
      </c>
      <c r="Q15" s="168">
        <f t="shared" si="2"/>
        <v>66.515151515151516</v>
      </c>
      <c r="R15" s="169">
        <f t="shared" si="3"/>
        <v>4</v>
      </c>
      <c r="S15" s="104">
        <v>209.5</v>
      </c>
      <c r="T15" s="168">
        <f t="shared" si="4"/>
        <v>63.484848484848492</v>
      </c>
      <c r="U15" s="169">
        <f t="shared" si="5"/>
        <v>6</v>
      </c>
      <c r="V15" s="170" t="s">
        <v>40</v>
      </c>
      <c r="W15" s="170"/>
      <c r="X15" s="171">
        <f t="shared" si="6"/>
        <v>630</v>
      </c>
      <c r="Y15" s="172">
        <f t="shared" si="7"/>
        <v>63.636363636363633</v>
      </c>
      <c r="Z15" s="105"/>
    </row>
    <row r="16" spans="1:27" s="60" customFormat="1" ht="27" customHeight="1">
      <c r="A16" s="360" t="s">
        <v>37</v>
      </c>
      <c r="B16" s="360"/>
      <c r="C16" s="360"/>
      <c r="D16" s="360"/>
      <c r="E16" s="142"/>
      <c r="F16" s="143"/>
      <c r="I16" s="144" t="s">
        <v>279</v>
      </c>
      <c r="J16" s="144"/>
      <c r="K16" s="144"/>
      <c r="L16" s="144"/>
      <c r="M16" s="144"/>
      <c r="N16" s="144"/>
      <c r="O16" s="144"/>
      <c r="P16" s="144"/>
      <c r="Q16" s="144"/>
      <c r="R16" s="144"/>
      <c r="S16" s="144"/>
    </row>
    <row r="17" spans="15:21" s="1" customFormat="1">
      <c r="O17" s="3"/>
      <c r="R17" s="3"/>
      <c r="U17" s="3"/>
    </row>
  </sheetData>
  <sheetProtection selectLockedCells="1" selectUnlockedCells="1"/>
  <sortState ref="A8:AA15">
    <sortCondition descending="1" ref="Y8:Y15"/>
  </sortState>
  <mergeCells count="24">
    <mergeCell ref="A1:Y1"/>
    <mergeCell ref="A2:Y2"/>
    <mergeCell ref="A3:X3"/>
    <mergeCell ref="D4:Y4"/>
    <mergeCell ref="Z6:Z7"/>
    <mergeCell ref="F6:F7"/>
    <mergeCell ref="V6:V7"/>
    <mergeCell ref="G6:G7"/>
    <mergeCell ref="H6:H7"/>
    <mergeCell ref="I6:I7"/>
    <mergeCell ref="J6:J7"/>
    <mergeCell ref="K6:K7"/>
    <mergeCell ref="L6:L7"/>
    <mergeCell ref="M6:O6"/>
    <mergeCell ref="P6:R6"/>
    <mergeCell ref="S6:U6"/>
    <mergeCell ref="W6:W7"/>
    <mergeCell ref="X6:X7"/>
    <mergeCell ref="Y6:Y7"/>
    <mergeCell ref="A16:D16"/>
    <mergeCell ref="B6:B7"/>
    <mergeCell ref="C6:D7"/>
    <mergeCell ref="E6:E7"/>
    <mergeCell ref="A6:A7"/>
  </mergeCells>
  <printOptions horizontalCentered="1"/>
  <pageMargins left="0" right="0" top="0" bottom="0" header="0" footer="0"/>
  <pageSetup paperSize="9" scale="90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51</vt:i4>
      </vt:variant>
    </vt:vector>
  </HeadingPairs>
  <TitlesOfParts>
    <vt:vector size="73" baseType="lpstr">
      <vt:lpstr>СТ КП</vt:lpstr>
      <vt:lpstr>СТ МП</vt:lpstr>
      <vt:lpstr>СТ МЛ  </vt:lpstr>
      <vt:lpstr>СТ БП</vt:lpstr>
      <vt:lpstr>СТ ПБП</vt:lpstr>
      <vt:lpstr>СТ МЛ Финал</vt:lpstr>
      <vt:lpstr>СТ КЮР Ю</vt:lpstr>
      <vt:lpstr>СТ КЮР СП1</vt:lpstr>
      <vt:lpstr>TJ</vt:lpstr>
      <vt:lpstr> ЛПЮ</vt:lpstr>
      <vt:lpstr>КЮР ЮШ</vt:lpstr>
      <vt:lpstr>SG</vt:lpstr>
      <vt:lpstr>СП 1</vt:lpstr>
      <vt:lpstr>КЮР СП1</vt:lpstr>
      <vt:lpstr>GP3зв</vt:lpstr>
      <vt:lpstr>GPS</vt:lpstr>
      <vt:lpstr>GPэтап</vt:lpstr>
      <vt:lpstr>КЮР БП</vt:lpstr>
      <vt:lpstr>P 5, 6 лет</vt:lpstr>
      <vt:lpstr>P 7-ми лет</vt:lpstr>
      <vt:lpstr>F 5.6 лет</vt:lpstr>
      <vt:lpstr>F 7лет</vt:lpstr>
      <vt:lpstr>' ЛПЮ'!Excel_BuiltIn_Print_Area</vt:lpstr>
      <vt:lpstr>GP3зв!Excel_BuiltIn_Print_Area</vt:lpstr>
      <vt:lpstr>GPS!Excel_BuiltIn_Print_Area</vt:lpstr>
      <vt:lpstr>GPэтап!Excel_BuiltIn_Print_Area</vt:lpstr>
      <vt:lpstr>SG!Excel_BuiltIn_Print_Area</vt:lpstr>
      <vt:lpstr>TJ!Excel_BuiltIn_Print_Area</vt:lpstr>
      <vt:lpstr>'СП 1'!Excel_BuiltIn_Print_Area</vt:lpstr>
      <vt:lpstr>'СТ БП'!Excel_BuiltIn_Print_Area</vt:lpstr>
      <vt:lpstr>'СТ КП'!Excel_BuiltIn_Print_Area</vt:lpstr>
      <vt:lpstr>'СТ КЮР СП1'!Excel_BuiltIn_Print_Area</vt:lpstr>
      <vt:lpstr>'СТ КЮР Ю'!Excel_BuiltIn_Print_Area</vt:lpstr>
      <vt:lpstr>'СТ МЛ  '!Excel_BuiltIn_Print_Area</vt:lpstr>
      <vt:lpstr>'СТ МЛ Финал'!Excel_BuiltIn_Print_Area</vt:lpstr>
      <vt:lpstr>'СТ МП'!Excel_BuiltIn_Print_Area</vt:lpstr>
      <vt:lpstr>'СТ ПБП'!Excel_BuiltIn_Print_Area</vt:lpstr>
      <vt:lpstr>' ЛПЮ'!Заголовки_для_печати</vt:lpstr>
      <vt:lpstr>GP3зв!Заголовки_для_печати</vt:lpstr>
      <vt:lpstr>GPS!Заголовки_для_печати</vt:lpstr>
      <vt:lpstr>GPэтап!Заголовки_для_печати</vt:lpstr>
      <vt:lpstr>SG!Заголовки_для_печати</vt:lpstr>
      <vt:lpstr>TJ!Заголовки_для_печати</vt:lpstr>
      <vt:lpstr>'СП 1'!Заголовки_для_печати</vt:lpstr>
      <vt:lpstr>'СТ БП'!Заголовки_для_печати</vt:lpstr>
      <vt:lpstr>'СТ КП'!Заголовки_для_печати</vt:lpstr>
      <vt:lpstr>'СТ КЮР СП1'!Заголовки_для_печати</vt:lpstr>
      <vt:lpstr>'СТ КЮР Ю'!Заголовки_для_печати</vt:lpstr>
      <vt:lpstr>'СТ МЛ  '!Заголовки_для_печати</vt:lpstr>
      <vt:lpstr>'СТ МЛ Финал'!Заголовки_для_печати</vt:lpstr>
      <vt:lpstr>'СТ МП'!Заголовки_для_печати</vt:lpstr>
      <vt:lpstr>'СТ ПБП'!Заголовки_для_печати</vt:lpstr>
      <vt:lpstr>' ЛПЮ'!Область_печати</vt:lpstr>
      <vt:lpstr>'F 5.6 лет'!Область_печати</vt:lpstr>
      <vt:lpstr>'F 7лет'!Область_печати</vt:lpstr>
      <vt:lpstr>GP3зв!Область_печати</vt:lpstr>
      <vt:lpstr>GPS!Область_печати</vt:lpstr>
      <vt:lpstr>GPэтап!Область_печати</vt:lpstr>
      <vt:lpstr>'P 5, 6 лет'!Область_печати</vt:lpstr>
      <vt:lpstr>'P 7-ми лет'!Область_печати</vt:lpstr>
      <vt:lpstr>SG!Область_печати</vt:lpstr>
      <vt:lpstr>TJ!Область_печати</vt:lpstr>
      <vt:lpstr>'КЮР БП'!Область_печати</vt:lpstr>
      <vt:lpstr>'КЮР СП1'!Область_печати</vt:lpstr>
      <vt:lpstr>'СП 1'!Область_печати</vt:lpstr>
      <vt:lpstr>'СТ БП'!Область_печати</vt:lpstr>
      <vt:lpstr>'СТ КП'!Область_печати</vt:lpstr>
      <vt:lpstr>'СТ КЮР СП1'!Область_печати</vt:lpstr>
      <vt:lpstr>'СТ КЮР Ю'!Область_печати</vt:lpstr>
      <vt:lpstr>'СТ МЛ  '!Область_печати</vt:lpstr>
      <vt:lpstr>'СТ МЛ Финал'!Область_печати</vt:lpstr>
      <vt:lpstr>'СТ МП'!Область_печати</vt:lpstr>
      <vt:lpstr>'СТ ПБП'!Область_печати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REFEREE</cp:lastModifiedBy>
  <cp:lastPrinted>2019-09-01T11:55:18Z</cp:lastPrinted>
  <dcterms:created xsi:type="dcterms:W3CDTF">2014-09-09T06:42:53Z</dcterms:created>
  <dcterms:modified xsi:type="dcterms:W3CDTF">2019-09-01T13:45:39Z</dcterms:modified>
</cp:coreProperties>
</file>